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backupFile="1" codeName="ThisWorkbook"/>
  <mc:AlternateContent xmlns:mc="http://schemas.openxmlformats.org/markup-compatibility/2006">
    <mc:Choice Requires="x15">
      <x15ac:absPath xmlns:x15ac="http://schemas.microsoft.com/office/spreadsheetml/2010/11/ac" url="C:\Users\JouJou\Downloads\"/>
    </mc:Choice>
  </mc:AlternateContent>
  <bookViews>
    <workbookView xWindow="0" yWindow="0" windowWidth="20490" windowHeight="7755" activeTab="4"/>
  </bookViews>
  <sheets>
    <sheet name="Classification" sheetId="8" r:id="rId1"/>
    <sheet name="Sheet2" sheetId="2" state="hidden" r:id="rId2"/>
    <sheet name="Analysis" sheetId="13" r:id="rId3"/>
    <sheet name="Summary" sheetId="12" r:id="rId4"/>
    <sheet name="Thank you gifts" sheetId="15" r:id="rId5"/>
  </sheets>
  <definedNames>
    <definedName name="_xlnm._FilterDatabase" localSheetId="2" hidden="1">Analysis!$B$3:$H$33</definedName>
    <definedName name="_xlnm._FilterDatabase" localSheetId="0" hidden="1">Classification!$B$3:$J$33</definedName>
    <definedName name="_xlnm._FilterDatabase" localSheetId="4" hidden="1">'Thank you gifts'!$B$3:$G$33</definedName>
  </definedNames>
  <calcPr calcId="152511"/>
  <webPublishing codePage="1252"/>
</workbook>
</file>

<file path=xl/calcChain.xml><?xml version="1.0" encoding="utf-8"?>
<calcChain xmlns="http://schemas.openxmlformats.org/spreadsheetml/2006/main">
  <c r="B4" i="12" l="1"/>
  <c r="B5" i="12"/>
  <c r="B6" i="12"/>
  <c r="B7" i="12"/>
  <c r="B8" i="12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" i="12"/>
  <c r="L18" i="13"/>
  <c r="L14" i="13"/>
  <c r="L11" i="13"/>
  <c r="L7" i="13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4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4" i="8"/>
  <c r="H5" i="8" l="1"/>
  <c r="I5" i="8" s="1"/>
  <c r="H6" i="8"/>
  <c r="I6" i="8" s="1"/>
  <c r="H7" i="8"/>
  <c r="I7" i="8" s="1"/>
  <c r="H8" i="8"/>
  <c r="I8" i="8" s="1"/>
  <c r="H9" i="8"/>
  <c r="I9" i="8" s="1"/>
  <c r="H10" i="8"/>
  <c r="I10" i="8" s="1"/>
  <c r="H11" i="8"/>
  <c r="I11" i="8" s="1"/>
  <c r="H12" i="8"/>
  <c r="I12" i="8" s="1"/>
  <c r="H13" i="8"/>
  <c r="I13" i="8" s="1"/>
  <c r="H14" i="8"/>
  <c r="I14" i="8" s="1"/>
  <c r="H15" i="8"/>
  <c r="I15" i="8" s="1"/>
  <c r="H16" i="8"/>
  <c r="I16" i="8" s="1"/>
  <c r="H17" i="8"/>
  <c r="I17" i="8" s="1"/>
  <c r="H18" i="8"/>
  <c r="I18" i="8" s="1"/>
  <c r="H19" i="8"/>
  <c r="I19" i="8" s="1"/>
  <c r="H20" i="8"/>
  <c r="I20" i="8" s="1"/>
  <c r="H21" i="8"/>
  <c r="I21" i="8" s="1"/>
  <c r="H22" i="8"/>
  <c r="I22" i="8" s="1"/>
  <c r="H23" i="8"/>
  <c r="I23" i="8" s="1"/>
  <c r="H24" i="8"/>
  <c r="I24" i="8" s="1"/>
  <c r="H25" i="8"/>
  <c r="I25" i="8" s="1"/>
  <c r="H26" i="8"/>
  <c r="I26" i="8" s="1"/>
  <c r="H27" i="8"/>
  <c r="I27" i="8" s="1"/>
  <c r="H28" i="8"/>
  <c r="I28" i="8" s="1"/>
  <c r="H29" i="8"/>
  <c r="I29" i="8" s="1"/>
  <c r="H30" i="8"/>
  <c r="I30" i="8" s="1"/>
  <c r="H31" i="8"/>
  <c r="I31" i="8" s="1"/>
  <c r="H32" i="8"/>
  <c r="I32" i="8" s="1"/>
  <c r="H33" i="8"/>
  <c r="I33" i="8" s="1"/>
  <c r="H4" i="8"/>
  <c r="I4" i="8" s="1"/>
  <c r="C4" i="15" l="1"/>
  <c r="D4" i="15"/>
  <c r="E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C5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B4" i="15"/>
  <c r="F23" i="15" l="1"/>
  <c r="G23" i="15"/>
  <c r="F7" i="15"/>
  <c r="G7" i="15"/>
  <c r="F19" i="15"/>
  <c r="G19" i="15"/>
  <c r="F30" i="15"/>
  <c r="G30" i="15"/>
  <c r="F26" i="15"/>
  <c r="G26" i="15"/>
  <c r="F22" i="15"/>
  <c r="G22" i="15"/>
  <c r="F18" i="15"/>
  <c r="G18" i="15"/>
  <c r="F14" i="15"/>
  <c r="G14" i="15"/>
  <c r="F10" i="15"/>
  <c r="G10" i="15"/>
  <c r="F6" i="15"/>
  <c r="G6" i="15"/>
  <c r="F27" i="15"/>
  <c r="G27" i="15"/>
  <c r="F11" i="15"/>
  <c r="G11" i="15"/>
  <c r="G33" i="15"/>
  <c r="F33" i="15"/>
  <c r="G29" i="15"/>
  <c r="F29" i="15"/>
  <c r="G25" i="15"/>
  <c r="F25" i="15"/>
  <c r="G21" i="15"/>
  <c r="F21" i="15"/>
  <c r="G17" i="15"/>
  <c r="F17" i="15"/>
  <c r="G13" i="15"/>
  <c r="F13" i="15"/>
  <c r="G9" i="15"/>
  <c r="F9" i="15"/>
  <c r="G5" i="15"/>
  <c r="F5" i="15"/>
  <c r="F4" i="15"/>
  <c r="F36" i="15" s="1"/>
  <c r="G4" i="15"/>
  <c r="F31" i="15"/>
  <c r="G31" i="15"/>
  <c r="F15" i="15"/>
  <c r="G15" i="15"/>
  <c r="G32" i="15"/>
  <c r="F32" i="15"/>
  <c r="G28" i="15"/>
  <c r="F28" i="15"/>
  <c r="G24" i="15"/>
  <c r="F24" i="15"/>
  <c r="G20" i="15"/>
  <c r="F20" i="15"/>
  <c r="G16" i="15"/>
  <c r="F16" i="15"/>
  <c r="G12" i="15"/>
  <c r="F12" i="15"/>
  <c r="G8" i="15"/>
  <c r="F8" i="15"/>
  <c r="G36" i="15" l="1"/>
  <c r="B42" i="15" s="1"/>
  <c r="B39" i="15" l="1"/>
  <c r="B45" i="15"/>
</calcChain>
</file>

<file path=xl/sharedStrings.xml><?xml version="1.0" encoding="utf-8"?>
<sst xmlns="http://schemas.openxmlformats.org/spreadsheetml/2006/main" count="276" uniqueCount="103">
  <si>
    <t>Category</t>
  </si>
  <si>
    <t>Massage</t>
  </si>
  <si>
    <t>Other</t>
  </si>
  <si>
    <t>Football Tickets</t>
  </si>
  <si>
    <t>Product</t>
  </si>
  <si>
    <t>Gift Certificate</t>
  </si>
  <si>
    <t>Restaurant Gift Certificate</t>
  </si>
  <si>
    <t>Car Wash Card</t>
  </si>
  <si>
    <t>Automotive Gift Certificate</t>
  </si>
  <si>
    <t>10 pounds of Fresh Fish</t>
  </si>
  <si>
    <t>Movie Tickets + Popcorn</t>
  </si>
  <si>
    <t>Free Photography Sitting</t>
  </si>
  <si>
    <t>Service</t>
  </si>
  <si>
    <t>Fondue Set</t>
  </si>
  <si>
    <t>Yoga Class</t>
  </si>
  <si>
    <t>Web Site Services</t>
  </si>
  <si>
    <t>YMCA Swimming Lessons</t>
  </si>
  <si>
    <t>Laptop Computer</t>
  </si>
  <si>
    <t>Digital Camera</t>
  </si>
  <si>
    <t>Grocery Gift Certificate</t>
  </si>
  <si>
    <t>1-Year Free Coffee</t>
  </si>
  <si>
    <t>Gift Basket</t>
  </si>
  <si>
    <t>Toy Store Gift Certificate</t>
  </si>
  <si>
    <t>Zip Code</t>
  </si>
  <si>
    <t>Item Donated</t>
  </si>
  <si>
    <t>Floral Arrangement</t>
  </si>
  <si>
    <t>MP3 Player</t>
  </si>
  <si>
    <t>Gym Membership</t>
  </si>
  <si>
    <t>Equipment</t>
  </si>
  <si>
    <t>Hotel Accommodations</t>
  </si>
  <si>
    <t>Vickie Anderson</t>
  </si>
  <si>
    <t>Michael Anderson</t>
  </si>
  <si>
    <t>Natalie Barguno</t>
  </si>
  <si>
    <t>Dennis Boothe</t>
  </si>
  <si>
    <t>Benjamin Brown</t>
  </si>
  <si>
    <t>Emiko Francani</t>
  </si>
  <si>
    <t>Robert Hall</t>
  </si>
  <si>
    <t>Tara Huber</t>
  </si>
  <si>
    <t>Kevin Jackson</t>
  </si>
  <si>
    <t>Peggy Jackson</t>
  </si>
  <si>
    <t>Kim Jansen</t>
  </si>
  <si>
    <t>Kim Jones</t>
  </si>
  <si>
    <t>Kelly Kripton</t>
  </si>
  <si>
    <t>Kristen Kripton</t>
  </si>
  <si>
    <t>Larry Lopez</t>
  </si>
  <si>
    <t>George Martin</t>
  </si>
  <si>
    <t>Shelly Martin</t>
  </si>
  <si>
    <t>Catherine McCue</t>
  </si>
  <si>
    <t>Marion McMahon</t>
  </si>
  <si>
    <t>Robert McMahon</t>
  </si>
  <si>
    <t>Catherine McQuaide</t>
  </si>
  <si>
    <t>Anita Miller</t>
  </si>
  <si>
    <t>Huong Ngyun</t>
  </si>
  <si>
    <t>Ian Parker</t>
  </si>
  <si>
    <t>Huong Pham</t>
  </si>
  <si>
    <t>Donna Reed</t>
  </si>
  <si>
    <t>Dan Reed</t>
  </si>
  <si>
    <t>Jennifer Ward</t>
  </si>
  <si>
    <t>Bobby Wilcox</t>
  </si>
  <si>
    <t>Idelle Wilcox</t>
  </si>
  <si>
    <t>Full Name</t>
  </si>
  <si>
    <t>Donations List</t>
  </si>
  <si>
    <t>Greeley, CO</t>
  </si>
  <si>
    <t>Topeka, KS</t>
  </si>
  <si>
    <t>Phoenix, AZ</t>
  </si>
  <si>
    <t>Alva, OK</t>
  </si>
  <si>
    <t>Tucson, AZ</t>
  </si>
  <si>
    <t>Emporia, KS</t>
  </si>
  <si>
    <t>Denver, CO</t>
  </si>
  <si>
    <t>Omaha, NE</t>
  </si>
  <si>
    <t>Amarillo, TX</t>
  </si>
  <si>
    <t>Grand Junction, CO</t>
  </si>
  <si>
    <t>Oklahoma City, OK</t>
  </si>
  <si>
    <t>Dodge City, KS</t>
  </si>
  <si>
    <t>Fort Collins, CO</t>
  </si>
  <si>
    <t>Tulsa, OK</t>
  </si>
  <si>
    <t>Lincoln, NE</t>
  </si>
  <si>
    <t>Dallas, TX</t>
  </si>
  <si>
    <t>Lubbock, TX</t>
  </si>
  <si>
    <t>Colorado City, CO</t>
  </si>
  <si>
    <t>Dumas, TX</t>
  </si>
  <si>
    <t>Austin, TX</t>
  </si>
  <si>
    <t>Houston, TX</t>
  </si>
  <si>
    <t xml:space="preserve">City / State </t>
  </si>
  <si>
    <t>Quantity</t>
  </si>
  <si>
    <t>San Fransisco, CA</t>
  </si>
  <si>
    <t>Total Value</t>
  </si>
  <si>
    <t>Group</t>
  </si>
  <si>
    <t>Prizes</t>
  </si>
  <si>
    <t>Individual Value</t>
  </si>
  <si>
    <t>Message</t>
  </si>
  <si>
    <t>Analysis</t>
  </si>
  <si>
    <t>Total Amount</t>
  </si>
  <si>
    <t>Thank you Gift Scenario One</t>
  </si>
  <si>
    <t>Thank you gift Scenario Two</t>
  </si>
  <si>
    <t>Which Scenario needs a higher budget?</t>
  </si>
  <si>
    <t>Which scenario should be followed, knowing that the budget specified for the thank you gift is: 1500$?</t>
  </si>
  <si>
    <t>Is the total value of all donated "Product" items above 800$?</t>
  </si>
  <si>
    <t>Is the number of donors who donated "Equipment" items different than the number of donors donating "Product" items?</t>
  </si>
  <si>
    <t>Which Scenario needs a lower budget?</t>
  </si>
  <si>
    <t xml:space="preserve">Did the total number of gifts reach 75 items? </t>
  </si>
  <si>
    <t>If not, how many items are still needed?</t>
  </si>
  <si>
    <t>&amp;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</si>
</sst>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_);\(&quot;$&quot;#,##0\)"/>
    <numFmt numFmtId="165" formatCode="&quot;$&quot;#,##0.00_);\(&quot;$&quot;#,##0.00\)"/>
    <numFmt numFmtId="166" formatCode="_(&quot;$&quot;* #,##0.00_);_(&quot;$&quot;* \(#,##0.00\);_(&quot;$&quot;* &quot;-&quot;??_);_(@_)"/>
  </numFmts>
  <fonts count="16" x14ac:knownFonts="1">
    <font>
      <sz val="10"/>
      <name val="Arial"/>
    </font>
    <font>
      <sz val="11"/>
      <color theme="1"/>
      <name val="Lucida Sans Unicode"/>
      <family val="2"/>
      <scheme val="minor"/>
    </font>
    <font>
      <sz val="10"/>
      <color theme="0"/>
      <name val="Arial"/>
      <family val="2"/>
    </font>
    <font>
      <sz val="10"/>
      <color theme="3" tint="-0.249977111117893"/>
      <name val="Arial"/>
      <family val="2"/>
    </font>
    <font>
      <sz val="10"/>
      <name val="Arial"/>
      <family val="2"/>
    </font>
    <font>
      <sz val="10"/>
      <color theme="3" tint="-0.249977111117893"/>
      <name val="Bell MT"/>
      <family val="1"/>
    </font>
    <font>
      <sz val="10"/>
      <name val="Bell MT"/>
      <family val="1"/>
    </font>
    <font>
      <b/>
      <sz val="9"/>
      <color theme="0"/>
      <name val="Lucida Sans Unicode"/>
      <family val="2"/>
      <scheme val="minor"/>
    </font>
    <font>
      <b/>
      <sz val="11"/>
      <color theme="3" tint="-0.249977111117893"/>
      <name val="Bell MT"/>
      <family val="1"/>
    </font>
    <font>
      <sz val="22"/>
      <color theme="5" tint="-0.499984740745262"/>
      <name val="Viner Hand ITC"/>
      <family val="4"/>
    </font>
    <font>
      <b/>
      <sz val="12"/>
      <color theme="3" tint="-0.249977111117893"/>
      <name val="Bell MT"/>
      <family val="1"/>
    </font>
    <font>
      <b/>
      <sz val="24"/>
      <color theme="5" tint="-0.499984740745262"/>
      <name val="Viner Hand ITC"/>
      <family val="4"/>
    </font>
    <font>
      <b/>
      <sz val="16"/>
      <color theme="0"/>
      <name val="Bell MT"/>
      <family val="1"/>
    </font>
    <font>
      <sz val="12"/>
      <name val="Bell MT"/>
      <family val="1"/>
    </font>
    <font>
      <b/>
      <sz val="11"/>
      <color theme="5" tint="-0.249977111117893"/>
      <name val="Bell MT"/>
      <family val="1"/>
    </font>
    <font>
      <b/>
      <sz val="10"/>
      <color theme="5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theme="7" tint="-0.24994659260841701"/>
      </patternFill>
    </fill>
    <fill>
      <patternFill patternType="solid">
        <fgColor theme="0" tint="-0.249977111117893"/>
        <bgColor indexed="64"/>
      </patternFill>
    </fill>
    <fill>
      <patternFill patternType="lightVertical">
        <fgColor theme="5" tint="-0.24994659260841701"/>
        <bgColor theme="0" tint="-0.249977111117893"/>
      </patternFill>
    </fill>
    <fill>
      <patternFill patternType="lightHorizontal">
        <fgColor theme="5" tint="-0.24994659260841701"/>
        <bgColor theme="0" tint="-0.249977111117893"/>
      </patternFill>
    </fill>
    <fill>
      <patternFill patternType="solid">
        <fgColor theme="5" tint="-0.499984740745262"/>
        <bgColor theme="4" tint="0.79998168889431442"/>
      </patternFill>
    </fill>
  </fills>
  <borders count="25">
    <border>
      <left/>
      <right/>
      <top/>
      <bottom/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/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ck">
        <color theme="5" tint="-0.499984740745262"/>
      </left>
      <right style="thick">
        <color theme="5" tint="-0.499984740745262"/>
      </right>
      <top style="thick">
        <color theme="5" tint="-0.499984740745262"/>
      </top>
      <bottom/>
      <diagonal/>
    </border>
    <border>
      <left style="thick">
        <color theme="5" tint="-0.499984740745262"/>
      </left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499984740745262"/>
      </left>
      <right style="thick">
        <color theme="5" tint="-0.499984740745262"/>
      </right>
      <top/>
      <bottom/>
      <diagonal/>
    </border>
    <border>
      <left/>
      <right/>
      <top style="thick">
        <color theme="5" tint="-0.499984740745262"/>
      </top>
      <bottom/>
      <diagonal/>
    </border>
    <border>
      <left style="thick">
        <color theme="5" tint="-0.499984740745262"/>
      </left>
      <right/>
      <top/>
      <bottom style="thick">
        <color theme="5" tint="-0.499984740745262"/>
      </bottom>
      <diagonal/>
    </border>
    <border>
      <left/>
      <right/>
      <top/>
      <bottom style="thick">
        <color theme="5" tint="-0.499984740745262"/>
      </bottom>
      <diagonal/>
    </border>
    <border>
      <left/>
      <right style="thick">
        <color theme="5" tint="-0.499984740745262"/>
      </right>
      <top/>
      <bottom style="thick">
        <color theme="5" tint="-0.499984740745262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 style="thick">
        <color theme="5" tint="-0.24994659260841701"/>
      </right>
      <top style="thick">
        <color theme="5" tint="-0.24994659260841701"/>
      </top>
      <bottom style="thin">
        <color theme="5" tint="-0.24994659260841701"/>
      </bottom>
      <diagonal/>
    </border>
    <border>
      <left style="thin">
        <color theme="5" tint="-0.24994659260841701"/>
      </left>
      <right style="thin">
        <color theme="5" tint="-0.24994659260841701"/>
      </right>
      <top/>
      <bottom style="thin">
        <color theme="5" tint="-0.24994659260841701"/>
      </bottom>
      <diagonal/>
    </border>
    <border>
      <left/>
      <right style="thick">
        <color theme="5" tint="-0.499984740745262"/>
      </right>
      <top/>
      <bottom/>
      <diagonal/>
    </border>
    <border>
      <left style="thick">
        <color theme="5" tint="-0.499984740745262"/>
      </left>
      <right/>
      <top/>
      <bottom/>
      <diagonal/>
    </border>
    <border>
      <left style="thick">
        <color theme="5" tint="-0.499984740745262"/>
      </left>
      <right/>
      <top style="thick">
        <color theme="5" tint="-0.499984740745262"/>
      </top>
      <bottom/>
      <diagonal/>
    </border>
    <border>
      <left/>
      <right style="thick">
        <color theme="5" tint="-0.499984740745262"/>
      </right>
      <top style="thick">
        <color theme="5" tint="-0.499984740745262"/>
      </top>
      <bottom/>
      <diagonal/>
    </border>
    <border>
      <left/>
      <right style="thin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thick">
        <color theme="5" tint="-0.24994659260841701"/>
      </top>
      <bottom style="thick">
        <color theme="5" tint="-0.24994659260841701"/>
      </bottom>
      <diagonal/>
    </border>
  </borders>
  <cellStyleXfs count="4">
    <xf numFmtId="0" fontId="0" fillId="0" borderId="0"/>
    <xf numFmtId="0" fontId="4" fillId="0" borderId="0"/>
    <xf numFmtId="166" fontId="4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0" xfId="1" applyFont="1"/>
    <xf numFmtId="0" fontId="4" fillId="0" borderId="0" xfId="1"/>
    <xf numFmtId="0" fontId="3" fillId="0" borderId="0" xfId="1" applyFont="1" applyAlignment="1">
      <alignment wrapText="1"/>
    </xf>
    <xf numFmtId="0" fontId="4" fillId="0" borderId="0" xfId="1" applyFont="1" applyAlignment="1">
      <alignment wrapText="1"/>
    </xf>
    <xf numFmtId="0" fontId="2" fillId="0" borderId="0" xfId="1" applyFont="1"/>
    <xf numFmtId="0" fontId="4" fillId="0" borderId="0" xfId="1" applyAlignment="1">
      <alignment horizontal="center" vertical="center"/>
    </xf>
    <xf numFmtId="0" fontId="4" fillId="0" borderId="0" xfId="1" applyAlignment="1">
      <alignment horizontal="center"/>
    </xf>
    <xf numFmtId="0" fontId="3" fillId="0" borderId="0" xfId="1" applyFont="1" applyFill="1"/>
    <xf numFmtId="0" fontId="4" fillId="0" borderId="0" xfId="1" applyFill="1"/>
    <xf numFmtId="0" fontId="4" fillId="0" borderId="0" xfId="1" applyFill="1" applyAlignment="1">
      <alignment horizontal="center" vertical="center"/>
    </xf>
    <xf numFmtId="0" fontId="4" fillId="0" borderId="0" xfId="1" applyFill="1" applyAlignment="1">
      <alignment horizontal="center"/>
    </xf>
    <xf numFmtId="0" fontId="4" fillId="5" borderId="0" xfId="1" applyFont="1" applyFill="1" applyBorder="1" applyAlignment="1">
      <alignment wrapText="1"/>
    </xf>
    <xf numFmtId="0" fontId="3" fillId="5" borderId="0" xfId="1" applyFont="1" applyFill="1"/>
    <xf numFmtId="0" fontId="3" fillId="5" borderId="0" xfId="1" applyFont="1" applyFill="1" applyBorder="1"/>
    <xf numFmtId="0" fontId="4" fillId="6" borderId="0" xfId="1" applyFill="1" applyBorder="1"/>
    <xf numFmtId="0" fontId="4" fillId="6" borderId="0" xfId="1" applyFill="1" applyBorder="1" applyAlignment="1">
      <alignment horizontal="center" vertical="center"/>
    </xf>
    <xf numFmtId="0" fontId="4" fillId="5" borderId="0" xfId="1" applyFill="1" applyBorder="1"/>
    <xf numFmtId="0" fontId="2" fillId="5" borderId="0" xfId="1" applyFont="1" applyFill="1" applyBorder="1"/>
    <xf numFmtId="0" fontId="8" fillId="2" borderId="2" xfId="1" applyFont="1" applyFill="1" applyBorder="1" applyAlignment="1">
      <alignment vertical="center"/>
    </xf>
    <xf numFmtId="0" fontId="8" fillId="2" borderId="3" xfId="1" applyFont="1" applyFill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164" fontId="8" fillId="2" borderId="3" xfId="2" applyNumberFormat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vertical="center"/>
    </xf>
    <xf numFmtId="0" fontId="8" fillId="2" borderId="5" xfId="1" applyFont="1" applyFill="1" applyBorder="1" applyAlignment="1">
      <alignment vertical="center"/>
    </xf>
    <xf numFmtId="0" fontId="8" fillId="2" borderId="5" xfId="1" applyNumberFormat="1" applyFont="1" applyFill="1" applyBorder="1" applyAlignment="1">
      <alignment horizontal="center" vertical="center"/>
    </xf>
    <xf numFmtId="0" fontId="8" fillId="2" borderId="5" xfId="1" applyFont="1" applyFill="1" applyBorder="1" applyAlignment="1">
      <alignment horizontal="center" vertical="center"/>
    </xf>
    <xf numFmtId="164" fontId="8" fillId="2" borderId="5" xfId="2" applyNumberFormat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vertical="center"/>
    </xf>
    <xf numFmtId="0" fontId="8" fillId="2" borderId="7" xfId="1" applyFont="1" applyFill="1" applyBorder="1" applyAlignment="1">
      <alignment vertical="center"/>
    </xf>
    <xf numFmtId="0" fontId="8" fillId="2" borderId="7" xfId="1" applyNumberFormat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164" fontId="8" fillId="2" borderId="7" xfId="2" applyNumberFormat="1" applyFont="1" applyFill="1" applyBorder="1" applyAlignment="1">
      <alignment horizontal="center" vertical="center"/>
    </xf>
    <xf numFmtId="0" fontId="0" fillId="2" borderId="11" xfId="0" applyFill="1" applyBorder="1"/>
    <xf numFmtId="0" fontId="5" fillId="2" borderId="0" xfId="1" applyFont="1" applyFill="1" applyBorder="1"/>
    <xf numFmtId="0" fontId="6" fillId="2" borderId="0" xfId="0" applyFont="1" applyFill="1" applyBorder="1"/>
    <xf numFmtId="0" fontId="4" fillId="6" borderId="12" xfId="1" applyFill="1" applyBorder="1"/>
    <xf numFmtId="0" fontId="4" fillId="6" borderId="13" xfId="1" applyFill="1" applyBorder="1" applyAlignment="1">
      <alignment horizontal="center" vertical="center"/>
    </xf>
    <xf numFmtId="0" fontId="4" fillId="6" borderId="14" xfId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/>
    </xf>
    <xf numFmtId="0" fontId="7" fillId="7" borderId="1" xfId="1" applyFont="1" applyFill="1" applyBorder="1" applyAlignment="1">
      <alignment horizontal="center" vertical="center" wrapText="1"/>
    </xf>
    <xf numFmtId="0" fontId="3" fillId="2" borderId="0" xfId="1" applyFont="1" applyFill="1" applyBorder="1"/>
    <xf numFmtId="0" fontId="0" fillId="2" borderId="0" xfId="0" applyFill="1" applyBorder="1"/>
    <xf numFmtId="0" fontId="13" fillId="0" borderId="16" xfId="0" applyFont="1" applyBorder="1"/>
    <xf numFmtId="0" fontId="12" fillId="7" borderId="15" xfId="1" applyFont="1" applyFill="1" applyBorder="1" applyAlignment="1">
      <alignment horizontal="center" vertical="center"/>
    </xf>
    <xf numFmtId="164" fontId="14" fillId="2" borderId="5" xfId="2" applyNumberFormat="1" applyFont="1" applyFill="1" applyBorder="1" applyAlignment="1">
      <alignment horizontal="center" vertical="center"/>
    </xf>
    <xf numFmtId="164" fontId="14" fillId="2" borderId="3" xfId="2" applyNumberFormat="1" applyFont="1" applyFill="1" applyBorder="1" applyAlignment="1">
      <alignment horizontal="center" vertical="center"/>
    </xf>
    <xf numFmtId="164" fontId="14" fillId="2" borderId="17" xfId="2" applyNumberFormat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left" vertical="center"/>
    </xf>
    <xf numFmtId="0" fontId="9" fillId="4" borderId="11" xfId="1" applyFont="1" applyFill="1" applyBorder="1" applyAlignment="1">
      <alignment horizontal="center" vertical="center" wrapText="1"/>
    </xf>
    <xf numFmtId="0" fontId="3" fillId="2" borderId="18" xfId="1" applyFont="1" applyFill="1" applyBorder="1"/>
    <xf numFmtId="0" fontId="0" fillId="2" borderId="19" xfId="0" applyFill="1" applyBorder="1"/>
    <xf numFmtId="0" fontId="3" fillId="5" borderId="20" xfId="1" applyFont="1" applyFill="1" applyBorder="1"/>
    <xf numFmtId="0" fontId="3" fillId="5" borderId="21" xfId="1" applyFont="1" applyFill="1" applyBorder="1"/>
    <xf numFmtId="0" fontId="14" fillId="2" borderId="9" xfId="1" applyFont="1" applyFill="1" applyBorder="1"/>
    <xf numFmtId="0" fontId="7" fillId="7" borderId="1" xfId="1" applyFont="1" applyFill="1" applyBorder="1" applyAlignment="1">
      <alignment horizontal="center" vertical="center" wrapText="1"/>
    </xf>
    <xf numFmtId="165" fontId="14" fillId="2" borderId="3" xfId="2" applyNumberFormat="1" applyFont="1" applyFill="1" applyBorder="1" applyAlignment="1">
      <alignment horizontal="center" vertical="center"/>
    </xf>
    <xf numFmtId="165" fontId="15" fillId="0" borderId="23" xfId="1" applyNumberFormat="1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65" fontId="15" fillId="0" borderId="24" xfId="1" applyNumberFormat="1" applyFont="1" applyBorder="1" applyAlignment="1">
      <alignment horizontal="center" vertical="center"/>
    </xf>
    <xf numFmtId="165" fontId="15" fillId="0" borderId="22" xfId="1" applyNumberFormat="1" applyFont="1" applyBorder="1" applyAlignment="1">
      <alignment horizontal="center" vertical="center"/>
    </xf>
    <xf numFmtId="165" fontId="15" fillId="0" borderId="0" xfId="1" applyNumberFormat="1" applyFont="1" applyBorder="1" applyAlignment="1">
      <alignment horizontal="center" vertical="center"/>
    </xf>
    <xf numFmtId="164" fontId="8" fillId="2" borderId="17" xfId="2" applyNumberFormat="1" applyFont="1" applyFill="1" applyBorder="1" applyAlignment="1">
      <alignment horizontal="center" vertical="center"/>
    </xf>
    <xf numFmtId="0" fontId="11" fillId="3" borderId="0" xfId="1" applyFont="1" applyFill="1" applyBorder="1" applyAlignment="1">
      <alignment horizontal="center"/>
    </xf>
    <xf numFmtId="0" fontId="10" fillId="4" borderId="8" xfId="1" applyFont="1" applyFill="1" applyBorder="1" applyAlignment="1">
      <alignment horizontal="left" vertical="center" wrapText="1"/>
    </xf>
    <xf numFmtId="0" fontId="10" fillId="4" borderId="10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/>
    </xf>
    <xf numFmtId="165" fontId="15" fillId="0" borderId="23" xfId="1" applyNumberFormat="1" applyFont="1" applyBorder="1" applyAlignment="1">
      <alignment horizontal="center" vertical="center"/>
    </xf>
    <xf numFmtId="165" fontId="15" fillId="0" borderId="1" xfId="1" applyNumberFormat="1" applyFont="1" applyBorder="1" applyAlignment="1">
      <alignment horizontal="center" vertical="center"/>
    </xf>
    <xf numFmtId="165" fontId="15" fillId="0" borderId="24" xfId="1" applyNumberFormat="1" applyFont="1" applyBorder="1" applyAlignment="1">
      <alignment horizontal="center" vertical="center"/>
    </xf>
    <xf numFmtId="0" fontId="7" fillId="7" borderId="23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7" fillId="7" borderId="24" xfId="1" applyFont="1" applyFill="1" applyBorder="1" applyAlignment="1">
      <alignment horizontal="center" vertical="center" wrapText="1"/>
    </xf>
  </cellXfs>
  <cellStyles count="4">
    <cellStyle name="Currency 2" xfId="2"/>
    <cellStyle name="Normal" xfId="0" builtinId="0"/>
    <cellStyle name="Normal 2" xfId="1"/>
    <cellStyle name="Normal 3" xfId="3"/>
  </cellStyles>
  <dxfs count="0"/>
  <tableStyles count="0" defaultTableStyle="TableStyleMedium9" defaultPivotStyle="PivotStyleLight16"/>
  <colors>
    <mruColors>
      <color rgb="FF646464"/>
      <color rgb="FF6D6B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1238250</xdr:colOff>
      <xdr:row>1</xdr:row>
      <xdr:rowOff>0</xdr:rowOff>
    </xdr:from>
    <xdr:to>
      <xdr:col>8</xdr:col>
      <xdr:colOff>2440781</xdr:colOff>
      <xdr:row>2</xdr:row>
      <xdr:rowOff>171449</xdr:rowOff>
    </xdr:to>
    <xdr:pic>
      <xdr:nvPicPr>
        <xdr:cNvPr id="5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86900" y="152400"/>
          <a:ext cx="1200149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0</xdr:rowOff>
    </xdr:from>
    <xdr:to>
      <xdr:col>2</xdr:col>
      <xdr:colOff>657225</xdr:colOff>
      <xdr:row>2</xdr:row>
      <xdr:rowOff>323850</xdr:rowOff>
    </xdr:to>
    <xdr:pic>
      <xdr:nvPicPr>
        <xdr:cNvPr id="2" name="irc_mi" descr="http://www.loveyourmindloveyourbody.com/wp-content/uploads/2013/03/bigstock-Gift-with-ribbon-and-bow-isola-25073936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0"/>
          <a:ext cx="1104900" cy="1104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209551</xdr:colOff>
      <xdr:row>1</xdr:row>
      <xdr:rowOff>457201</xdr:rowOff>
    </xdr:from>
    <xdr:to>
      <xdr:col>11</xdr:col>
      <xdr:colOff>1409700</xdr:colOff>
      <xdr:row>4</xdr:row>
      <xdr:rowOff>47625</xdr:rowOff>
    </xdr:to>
    <xdr:pic>
      <xdr:nvPicPr>
        <xdr:cNvPr id="3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1" y="609601"/>
          <a:ext cx="1200149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3257550</xdr:colOff>
      <xdr:row>1</xdr:row>
      <xdr:rowOff>428625</xdr:rowOff>
    </xdr:from>
    <xdr:to>
      <xdr:col>11</xdr:col>
      <xdr:colOff>4457699</xdr:colOff>
      <xdr:row>4</xdr:row>
      <xdr:rowOff>19049</xdr:rowOff>
    </xdr:to>
    <xdr:pic>
      <xdr:nvPicPr>
        <xdr:cNvPr id="4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63250" y="581025"/>
          <a:ext cx="1200149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285750</xdr:rowOff>
    </xdr:from>
    <xdr:to>
      <xdr:col>1</xdr:col>
      <xdr:colOff>756770</xdr:colOff>
      <xdr:row>2</xdr:row>
      <xdr:rowOff>118942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285750"/>
          <a:ext cx="1194920" cy="80474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295275</xdr:colOff>
      <xdr:row>0</xdr:row>
      <xdr:rowOff>9526</xdr:rowOff>
    </xdr:from>
    <xdr:to>
      <xdr:col>6</xdr:col>
      <xdr:colOff>466724</xdr:colOff>
      <xdr:row>2</xdr:row>
      <xdr:rowOff>28575</xdr:rowOff>
    </xdr:to>
    <xdr:pic>
      <xdr:nvPicPr>
        <xdr:cNvPr id="3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9526"/>
          <a:ext cx="1200149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0</xdr:row>
      <xdr:rowOff>123825</xdr:rowOff>
    </xdr:from>
    <xdr:to>
      <xdr:col>1</xdr:col>
      <xdr:colOff>1028699</xdr:colOff>
      <xdr:row>2</xdr:row>
      <xdr:rowOff>142874</xdr:rowOff>
    </xdr:to>
    <xdr:pic>
      <xdr:nvPicPr>
        <xdr:cNvPr id="4" name="irc_mi" descr="http://www.clipartbest.com/cliparts/pT5/XyR/pT5XyRaTB.jpe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123825"/>
          <a:ext cx="1200149" cy="8000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oncours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Concourse">
      <a:maj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ajorFont>
      <a:minorFont>
        <a:latin typeface="Lucida Sans Unicode"/>
        <a:ea typeface=""/>
        <a:cs typeface=""/>
        <a:font script="Jpan" typeface="ＭＳ Ｐゴシック"/>
        <a:font script="Hang" typeface="맑은 고딕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Uigh" typeface="Microsoft Uighur"/>
        <a:font script="Geor" typeface="Sylfaen"/>
      </a:minorFont>
    </a:fontScheme>
    <a:fmtScheme name="Concourse">
      <a:fillStyleLst>
        <a:solidFill>
          <a:schemeClr val="phClr"/>
        </a:solidFill>
        <a:gradFill rotWithShape="1">
          <a:gsLst>
            <a:gs pos="0">
              <a:schemeClr val="phClr">
                <a:tint val="62000"/>
                <a:satMod val="180000"/>
              </a:schemeClr>
            </a:gs>
            <a:gs pos="65000">
              <a:schemeClr val="phClr">
                <a:tint val="32000"/>
                <a:satMod val="250000"/>
              </a:schemeClr>
            </a:gs>
            <a:gs pos="100000">
              <a:schemeClr val="phClr">
                <a:tint val="23000"/>
                <a:satMod val="300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shade val="15000"/>
                <a:satMod val="180000"/>
              </a:schemeClr>
            </a:gs>
            <a:gs pos="50000">
              <a:schemeClr val="phClr">
                <a:shade val="45000"/>
                <a:satMod val="170000"/>
              </a:schemeClr>
            </a:gs>
            <a:gs pos="70000">
              <a:schemeClr val="phClr">
                <a:tint val="99000"/>
                <a:shade val="65000"/>
                <a:satMod val="155000"/>
              </a:schemeClr>
            </a:gs>
            <a:gs pos="100000">
              <a:schemeClr val="phClr">
                <a:tint val="95500"/>
                <a:shade val="100000"/>
                <a:satMod val="15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55000" cap="flat" cmpd="thickThin" algn="ctr">
          <a:solidFill>
            <a:schemeClr val="phClr"/>
          </a:solidFill>
          <a:prstDash val="solid"/>
        </a:ln>
        <a:ln w="63500" cap="flat" cmpd="thickThin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63500" dist="38100" dir="5400000" rotWithShape="0">
              <a:srgbClr val="000000">
                <a:alpha val="45000"/>
              </a:srgbClr>
            </a:outerShdw>
          </a:effectLst>
          <a:scene3d>
            <a:camera prst="orthographicFront" fov="0">
              <a:rot lat="0" lon="0" rev="0"/>
            </a:camera>
            <a:lightRig rig="glow" dir="t">
              <a:rot lat="0" lon="0" rev="6360000"/>
            </a:lightRig>
          </a:scene3d>
          <a:sp3d contourW="1000" prstMaterial="flat">
            <a:bevelT w="95250" h="101600"/>
            <a:contourClr>
              <a:schemeClr val="phClr">
                <a:satMod val="3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55000"/>
                <a:satMod val="300000"/>
              </a:schemeClr>
            </a:gs>
            <a:gs pos="40000">
              <a:schemeClr val="phClr">
                <a:tint val="65000"/>
                <a:satMod val="300000"/>
              </a:schemeClr>
            </a:gs>
            <a:gs pos="100000">
              <a:schemeClr val="phClr">
                <a:shade val="65000"/>
                <a:satMod val="300000"/>
              </a:schemeClr>
            </a:gs>
          </a:gsLst>
          <a:path path="circle">
            <a:fillToRect l="65000" b="98000"/>
          </a:path>
        </a:gradFill>
        <a:blipFill>
          <a:blip xmlns:r="http://schemas.openxmlformats.org/officeDocument/2006/relationships" r:embed="rId1">
            <a:duotone>
              <a:schemeClr val="phClr">
                <a:shade val="60000"/>
                <a:satMod val="110000"/>
              </a:schemeClr>
              <a:schemeClr val="phClr">
                <a:tint val="95000"/>
              </a:schemeClr>
            </a:duotone>
          </a:blip>
          <a:tile tx="0" ty="0" sx="50000" sy="5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37"/>
  <sheetViews>
    <sheetView topLeftCell="B19" zoomScaleNormal="100" zoomScalePageLayoutView="50" workbookViewId="0">
      <selection activeCell="K4" sqref="K4:K33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26.42578125" style="6" customWidth="1"/>
    <col min="5" max="5" width="15.42578125" style="6" bestFit="1" customWidth="1"/>
    <col min="6" max="6" width="8.85546875" style="6" customWidth="1"/>
    <col min="7" max="8" width="11" style="6" customWidth="1"/>
    <col min="9" max="9" width="37" style="6" bestFit="1" customWidth="1"/>
    <col min="10" max="10" width="10.5703125" style="6" customWidth="1"/>
    <col min="11" max="11" width="13.140625" style="6" customWidth="1"/>
    <col min="12" max="12" width="3.42578125" style="1" customWidth="1"/>
    <col min="13" max="13" width="3.42578125" customWidth="1"/>
    <col min="14" max="16384" width="9.140625" style="2"/>
  </cols>
  <sheetData>
    <row r="1" spans="1:16" ht="12" customHeight="1" x14ac:dyDescent="0.2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</row>
    <row r="2" spans="1:16" ht="49.5" customHeight="1" thickBot="1" x14ac:dyDescent="1.1000000000000001">
      <c r="A2" s="17"/>
      <c r="B2" s="64" t="s">
        <v>61</v>
      </c>
      <c r="C2" s="64"/>
      <c r="D2" s="64"/>
      <c r="E2" s="64"/>
      <c r="F2" s="64"/>
      <c r="G2" s="64"/>
      <c r="H2" s="64"/>
      <c r="I2" s="64"/>
      <c r="J2" s="64"/>
      <c r="K2" s="64"/>
      <c r="L2" s="13"/>
      <c r="N2" s="1"/>
    </row>
    <row r="3" spans="1:16" s="4" customFormat="1" ht="30" customHeight="1" thickTop="1" thickBot="1" x14ac:dyDescent="0.25">
      <c r="A3" s="12"/>
      <c r="B3" s="40" t="s">
        <v>60</v>
      </c>
      <c r="C3" s="40" t="s">
        <v>83</v>
      </c>
      <c r="D3" s="40" t="s">
        <v>24</v>
      </c>
      <c r="E3" s="40" t="s">
        <v>0</v>
      </c>
      <c r="F3" s="40" t="s">
        <v>84</v>
      </c>
      <c r="G3" s="41" t="s">
        <v>89</v>
      </c>
      <c r="H3" s="56" t="s">
        <v>86</v>
      </c>
      <c r="I3" s="41" t="s">
        <v>90</v>
      </c>
      <c r="J3" s="41" t="s">
        <v>87</v>
      </c>
      <c r="K3" s="41" t="s">
        <v>88</v>
      </c>
      <c r="L3" s="13"/>
      <c r="M3"/>
    </row>
    <row r="4" spans="1:16" s="5" customFormat="1" ht="15.95" customHeight="1" thickTop="1" thickBot="1" x14ac:dyDescent="0.25">
      <c r="A4" s="18"/>
      <c r="B4" s="19" t="s">
        <v>30</v>
      </c>
      <c r="C4" s="20" t="s">
        <v>62</v>
      </c>
      <c r="D4" s="20" t="s">
        <v>26</v>
      </c>
      <c r="E4" s="22" t="s">
        <v>28</v>
      </c>
      <c r="F4" s="22">
        <v>2</v>
      </c>
      <c r="G4" s="23">
        <v>145</v>
      </c>
      <c r="H4" s="63">
        <f>F4*G4</f>
        <v>290</v>
      </c>
      <c r="I4" s="48" t="str">
        <f>IF(H4&gt;=500,"Thanks for your generous donation!"," ")</f>
        <v xml:space="preserve"> </v>
      </c>
      <c r="J4" s="47" t="str">
        <f>IF(OR(AND(E4="product",G4&gt;200),E4="equipment"),"Group A",IF(G4&gt;=100,"Group B","Group C"))</f>
        <v>Group A</v>
      </c>
      <c r="K4" s="46" t="str">
        <f>IF(G4=LARGE(G$4:G$33,1),"1st prize",IF(G4=LARGE(G$4:G$33,2),"2nd prize",IF(G4=LARGE(G$4:G$33,3),"3rd prize","")))</f>
        <v/>
      </c>
      <c r="L4" s="13"/>
      <c r="M4"/>
    </row>
    <row r="5" spans="1:16" ht="15.95" customHeight="1" thickTop="1" thickBot="1" x14ac:dyDescent="0.25">
      <c r="A5" s="17"/>
      <c r="B5" s="24" t="s">
        <v>31</v>
      </c>
      <c r="C5" s="25" t="s">
        <v>63</v>
      </c>
      <c r="D5" s="25" t="s">
        <v>21</v>
      </c>
      <c r="E5" s="27" t="s">
        <v>4</v>
      </c>
      <c r="F5" s="27">
        <v>3</v>
      </c>
      <c r="G5" s="28">
        <v>75</v>
      </c>
      <c r="H5" s="28">
        <f t="shared" ref="H5:H33" si="0">F5*G5</f>
        <v>225</v>
      </c>
      <c r="I5" s="48" t="str">
        <f t="shared" ref="I5:I33" si="1">IF(H5&gt;=500,"Thanks for your generous donation!"," ")</f>
        <v xml:space="preserve"> </v>
      </c>
      <c r="J5" s="47" t="str">
        <f t="shared" ref="J5:J33" si="2">IF(OR(AND(E5="product",G5&gt;200),E5="equipment"),"Group A",IF(G5&gt;=100,"Group B","Group C"))</f>
        <v>Group C</v>
      </c>
      <c r="K5" s="46" t="str">
        <f t="shared" ref="K5:K33" si="3">IF(G5=LARGE(G$4:G$33,1),"1st prize",IF(G5=LARGE(G$4:G$33,2),"2nd prize",IF(G5=LARGE(G$4:G$33,3),"3rd prize","")))</f>
        <v/>
      </c>
      <c r="L5" s="13"/>
    </row>
    <row r="6" spans="1:16" ht="15.95" customHeight="1" thickTop="1" thickBot="1" x14ac:dyDescent="0.25">
      <c r="A6" s="17"/>
      <c r="B6" s="24" t="s">
        <v>32</v>
      </c>
      <c r="C6" s="25" t="s">
        <v>64</v>
      </c>
      <c r="D6" s="25" t="s">
        <v>22</v>
      </c>
      <c r="E6" s="27" t="s">
        <v>5</v>
      </c>
      <c r="F6" s="27">
        <v>3</v>
      </c>
      <c r="G6" s="28">
        <v>50</v>
      </c>
      <c r="H6" s="28">
        <f t="shared" si="0"/>
        <v>150</v>
      </c>
      <c r="I6" s="48" t="str">
        <f t="shared" si="1"/>
        <v xml:space="preserve"> </v>
      </c>
      <c r="J6" s="47" t="str">
        <f t="shared" si="2"/>
        <v>Group C</v>
      </c>
      <c r="K6" s="46" t="str">
        <f t="shared" si="3"/>
        <v/>
      </c>
      <c r="L6" s="13"/>
      <c r="P6"/>
    </row>
    <row r="7" spans="1:16" ht="15.95" customHeight="1" thickTop="1" thickBot="1" x14ac:dyDescent="0.25">
      <c r="A7" s="17"/>
      <c r="B7" s="24" t="s">
        <v>33</v>
      </c>
      <c r="C7" s="25" t="s">
        <v>65</v>
      </c>
      <c r="D7" s="25" t="s">
        <v>16</v>
      </c>
      <c r="E7" s="27" t="s">
        <v>12</v>
      </c>
      <c r="F7" s="27">
        <v>2</v>
      </c>
      <c r="G7" s="28">
        <v>65</v>
      </c>
      <c r="H7" s="28">
        <f t="shared" si="0"/>
        <v>130</v>
      </c>
      <c r="I7" s="48" t="str">
        <f t="shared" si="1"/>
        <v xml:space="preserve"> </v>
      </c>
      <c r="J7" s="47" t="str">
        <f t="shared" si="2"/>
        <v>Group C</v>
      </c>
      <c r="K7" s="46" t="str">
        <f t="shared" si="3"/>
        <v/>
      </c>
      <c r="L7" s="13"/>
      <c r="P7"/>
    </row>
    <row r="8" spans="1:16" ht="15.95" customHeight="1" thickTop="1" thickBot="1" x14ac:dyDescent="0.25">
      <c r="A8" s="17"/>
      <c r="B8" s="24" t="s">
        <v>34</v>
      </c>
      <c r="C8" s="25" t="s">
        <v>66</v>
      </c>
      <c r="D8" s="25" t="s">
        <v>18</v>
      </c>
      <c r="E8" s="27" t="s">
        <v>28</v>
      </c>
      <c r="F8" s="27">
        <v>1</v>
      </c>
      <c r="G8" s="28">
        <v>400</v>
      </c>
      <c r="H8" s="28">
        <f t="shared" si="0"/>
        <v>400</v>
      </c>
      <c r="I8" s="48" t="str">
        <f t="shared" si="1"/>
        <v xml:space="preserve"> </v>
      </c>
      <c r="J8" s="47" t="str">
        <f t="shared" si="2"/>
        <v>Group A</v>
      </c>
      <c r="K8" s="46" t="str">
        <f t="shared" si="3"/>
        <v>2nd prize</v>
      </c>
      <c r="L8" s="13"/>
      <c r="P8"/>
    </row>
    <row r="9" spans="1:16" ht="15.95" customHeight="1" thickTop="1" thickBot="1" x14ac:dyDescent="0.25">
      <c r="A9" s="17"/>
      <c r="B9" s="24" t="s">
        <v>35</v>
      </c>
      <c r="C9" s="25" t="s">
        <v>67</v>
      </c>
      <c r="D9" s="25" t="s">
        <v>25</v>
      </c>
      <c r="E9" s="27" t="s">
        <v>5</v>
      </c>
      <c r="F9" s="27">
        <v>2</v>
      </c>
      <c r="G9" s="28">
        <v>75</v>
      </c>
      <c r="H9" s="28">
        <f t="shared" si="0"/>
        <v>150</v>
      </c>
      <c r="I9" s="48" t="str">
        <f t="shared" si="1"/>
        <v xml:space="preserve"> </v>
      </c>
      <c r="J9" s="47" t="str">
        <f t="shared" si="2"/>
        <v>Group C</v>
      </c>
      <c r="K9" s="46" t="str">
        <f t="shared" si="3"/>
        <v/>
      </c>
      <c r="L9" s="13"/>
      <c r="P9"/>
    </row>
    <row r="10" spans="1:16" ht="15.95" customHeight="1" thickTop="1" thickBot="1" x14ac:dyDescent="0.25">
      <c r="A10" s="17"/>
      <c r="B10" s="24" t="s">
        <v>36</v>
      </c>
      <c r="C10" s="25" t="s">
        <v>68</v>
      </c>
      <c r="D10" s="25" t="s">
        <v>19</v>
      </c>
      <c r="E10" s="27" t="s">
        <v>5</v>
      </c>
      <c r="F10" s="27">
        <v>3</v>
      </c>
      <c r="G10" s="28">
        <v>50</v>
      </c>
      <c r="H10" s="28">
        <f t="shared" si="0"/>
        <v>150</v>
      </c>
      <c r="I10" s="48" t="str">
        <f t="shared" si="1"/>
        <v xml:space="preserve"> </v>
      </c>
      <c r="J10" s="47" t="str">
        <f t="shared" si="2"/>
        <v>Group C</v>
      </c>
      <c r="K10" s="46" t="str">
        <f t="shared" si="3"/>
        <v/>
      </c>
      <c r="L10" s="13"/>
      <c r="P10"/>
    </row>
    <row r="11" spans="1:16" ht="15.95" customHeight="1" thickTop="1" thickBot="1" x14ac:dyDescent="0.25">
      <c r="A11" s="17"/>
      <c r="B11" s="24" t="s">
        <v>37</v>
      </c>
      <c r="C11" s="25" t="s">
        <v>69</v>
      </c>
      <c r="D11" s="25" t="s">
        <v>17</v>
      </c>
      <c r="E11" s="27" t="s">
        <v>28</v>
      </c>
      <c r="F11" s="27">
        <v>1</v>
      </c>
      <c r="G11" s="28">
        <v>1000</v>
      </c>
      <c r="H11" s="28">
        <f t="shared" si="0"/>
        <v>1000</v>
      </c>
      <c r="I11" s="48" t="str">
        <f t="shared" si="1"/>
        <v>Thanks for your generous donation!</v>
      </c>
      <c r="J11" s="47" t="str">
        <f t="shared" si="2"/>
        <v>Group A</v>
      </c>
      <c r="K11" s="46" t="str">
        <f t="shared" si="3"/>
        <v>1st prize</v>
      </c>
      <c r="L11" s="13"/>
      <c r="P11"/>
    </row>
    <row r="12" spans="1:16" ht="15.95" customHeight="1" thickTop="1" thickBot="1" x14ac:dyDescent="0.25">
      <c r="A12" s="17"/>
      <c r="B12" s="24" t="s">
        <v>38</v>
      </c>
      <c r="C12" s="25" t="s">
        <v>70</v>
      </c>
      <c r="D12" s="25" t="s">
        <v>10</v>
      </c>
      <c r="E12" s="27" t="s">
        <v>5</v>
      </c>
      <c r="F12" s="27">
        <v>4</v>
      </c>
      <c r="G12" s="28">
        <v>30</v>
      </c>
      <c r="H12" s="28">
        <f t="shared" si="0"/>
        <v>120</v>
      </c>
      <c r="I12" s="48" t="str">
        <f t="shared" si="1"/>
        <v xml:space="preserve"> </v>
      </c>
      <c r="J12" s="47" t="str">
        <f t="shared" si="2"/>
        <v>Group C</v>
      </c>
      <c r="K12" s="46" t="str">
        <f t="shared" si="3"/>
        <v/>
      </c>
      <c r="L12" s="13"/>
      <c r="P12"/>
    </row>
    <row r="13" spans="1:16" ht="15.95" customHeight="1" thickTop="1" thickBot="1" x14ac:dyDescent="0.25">
      <c r="A13" s="17"/>
      <c r="B13" s="24" t="s">
        <v>39</v>
      </c>
      <c r="C13" s="25" t="s">
        <v>71</v>
      </c>
      <c r="D13" s="25" t="s">
        <v>6</v>
      </c>
      <c r="E13" s="27" t="s">
        <v>5</v>
      </c>
      <c r="F13" s="27">
        <v>2</v>
      </c>
      <c r="G13" s="28">
        <v>75</v>
      </c>
      <c r="H13" s="28">
        <f t="shared" si="0"/>
        <v>150</v>
      </c>
      <c r="I13" s="48" t="str">
        <f t="shared" si="1"/>
        <v xml:space="preserve"> </v>
      </c>
      <c r="J13" s="47" t="str">
        <f t="shared" si="2"/>
        <v>Group C</v>
      </c>
      <c r="K13" s="46" t="str">
        <f t="shared" si="3"/>
        <v/>
      </c>
      <c r="L13" s="13"/>
      <c r="P13"/>
    </row>
    <row r="14" spans="1:16" ht="15.95" customHeight="1" thickTop="1" thickBot="1" x14ac:dyDescent="0.25">
      <c r="A14" s="17"/>
      <c r="B14" s="24" t="s">
        <v>40</v>
      </c>
      <c r="C14" s="25" t="s">
        <v>72</v>
      </c>
      <c r="D14" s="25" t="s">
        <v>26</v>
      </c>
      <c r="E14" s="27" t="s">
        <v>28</v>
      </c>
      <c r="F14" s="27">
        <v>3</v>
      </c>
      <c r="G14" s="28">
        <v>200</v>
      </c>
      <c r="H14" s="28">
        <f t="shared" si="0"/>
        <v>600</v>
      </c>
      <c r="I14" s="48" t="str">
        <f t="shared" si="1"/>
        <v>Thanks for your generous donation!</v>
      </c>
      <c r="J14" s="47" t="str">
        <f t="shared" si="2"/>
        <v>Group A</v>
      </c>
      <c r="K14" s="46" t="str">
        <f t="shared" si="3"/>
        <v/>
      </c>
      <c r="L14" s="13"/>
      <c r="P14"/>
    </row>
    <row r="15" spans="1:16" ht="15.95" customHeight="1" thickTop="1" thickBot="1" x14ac:dyDescent="0.25">
      <c r="A15" s="17"/>
      <c r="B15" s="24" t="s">
        <v>41</v>
      </c>
      <c r="C15" s="25" t="s">
        <v>72</v>
      </c>
      <c r="D15" s="25" t="s">
        <v>13</v>
      </c>
      <c r="E15" s="27" t="s">
        <v>4</v>
      </c>
      <c r="F15" s="27">
        <v>4</v>
      </c>
      <c r="G15" s="28">
        <v>20</v>
      </c>
      <c r="H15" s="28">
        <f t="shared" si="0"/>
        <v>80</v>
      </c>
      <c r="I15" s="48" t="str">
        <f t="shared" si="1"/>
        <v xml:space="preserve"> </v>
      </c>
      <c r="J15" s="47" t="str">
        <f t="shared" si="2"/>
        <v>Group C</v>
      </c>
      <c r="K15" s="46" t="str">
        <f t="shared" si="3"/>
        <v/>
      </c>
      <c r="L15" s="13"/>
      <c r="P15"/>
    </row>
    <row r="16" spans="1:16" ht="15.95" customHeight="1" thickTop="1" thickBot="1" x14ac:dyDescent="0.25">
      <c r="A16" s="17"/>
      <c r="B16" s="24" t="s">
        <v>42</v>
      </c>
      <c r="C16" s="25" t="s">
        <v>73</v>
      </c>
      <c r="D16" s="25" t="s">
        <v>3</v>
      </c>
      <c r="E16" s="27" t="s">
        <v>4</v>
      </c>
      <c r="F16" s="27">
        <v>2</v>
      </c>
      <c r="G16" s="28">
        <v>75</v>
      </c>
      <c r="H16" s="28">
        <f t="shared" si="0"/>
        <v>150</v>
      </c>
      <c r="I16" s="48" t="str">
        <f t="shared" si="1"/>
        <v xml:space="preserve"> </v>
      </c>
      <c r="J16" s="47" t="str">
        <f t="shared" si="2"/>
        <v>Group C</v>
      </c>
      <c r="K16" s="46" t="str">
        <f t="shared" si="3"/>
        <v/>
      </c>
      <c r="L16" s="13"/>
      <c r="P16"/>
    </row>
    <row r="17" spans="1:16" ht="15.95" customHeight="1" thickTop="1" thickBot="1" x14ac:dyDescent="0.25">
      <c r="A17" s="17"/>
      <c r="B17" s="24" t="s">
        <v>43</v>
      </c>
      <c r="C17" s="25" t="s">
        <v>74</v>
      </c>
      <c r="D17" s="25" t="s">
        <v>11</v>
      </c>
      <c r="E17" s="27" t="s">
        <v>12</v>
      </c>
      <c r="F17" s="27">
        <v>2</v>
      </c>
      <c r="G17" s="28">
        <v>45</v>
      </c>
      <c r="H17" s="28">
        <f t="shared" si="0"/>
        <v>90</v>
      </c>
      <c r="I17" s="48" t="str">
        <f t="shared" si="1"/>
        <v xml:space="preserve"> </v>
      </c>
      <c r="J17" s="47" t="str">
        <f t="shared" si="2"/>
        <v>Group C</v>
      </c>
      <c r="K17" s="46" t="str">
        <f t="shared" si="3"/>
        <v/>
      </c>
      <c r="L17" s="13"/>
      <c r="P17"/>
    </row>
    <row r="18" spans="1:16" ht="15.95" customHeight="1" thickTop="1" thickBot="1" x14ac:dyDescent="0.25">
      <c r="A18" s="17"/>
      <c r="B18" s="24" t="s">
        <v>44</v>
      </c>
      <c r="C18" s="25" t="s">
        <v>63</v>
      </c>
      <c r="D18" s="25" t="s">
        <v>6</v>
      </c>
      <c r="E18" s="27" t="s">
        <v>5</v>
      </c>
      <c r="F18" s="27">
        <v>4</v>
      </c>
      <c r="G18" s="28">
        <v>40</v>
      </c>
      <c r="H18" s="28">
        <f t="shared" si="0"/>
        <v>160</v>
      </c>
      <c r="I18" s="48" t="str">
        <f t="shared" si="1"/>
        <v xml:space="preserve"> </v>
      </c>
      <c r="J18" s="47" t="str">
        <f t="shared" si="2"/>
        <v>Group C</v>
      </c>
      <c r="K18" s="46" t="str">
        <f t="shared" si="3"/>
        <v/>
      </c>
      <c r="L18" s="13"/>
      <c r="P18"/>
    </row>
    <row r="19" spans="1:16" ht="15.95" customHeight="1" thickTop="1" thickBot="1" x14ac:dyDescent="0.25">
      <c r="A19" s="17"/>
      <c r="B19" s="24" t="s">
        <v>45</v>
      </c>
      <c r="C19" s="25" t="s">
        <v>68</v>
      </c>
      <c r="D19" s="25" t="s">
        <v>7</v>
      </c>
      <c r="E19" s="27" t="s">
        <v>2</v>
      </c>
      <c r="F19" s="27">
        <v>2</v>
      </c>
      <c r="G19" s="28">
        <v>50</v>
      </c>
      <c r="H19" s="28">
        <f t="shared" si="0"/>
        <v>100</v>
      </c>
      <c r="I19" s="48" t="str">
        <f t="shared" si="1"/>
        <v xml:space="preserve"> </v>
      </c>
      <c r="J19" s="47" t="str">
        <f t="shared" si="2"/>
        <v>Group C</v>
      </c>
      <c r="K19" s="46" t="str">
        <f t="shared" si="3"/>
        <v/>
      </c>
      <c r="L19" s="13"/>
      <c r="P19"/>
    </row>
    <row r="20" spans="1:16" ht="15.95" customHeight="1" thickTop="1" thickBot="1" x14ac:dyDescent="0.25">
      <c r="A20" s="17"/>
      <c r="B20" s="24" t="s">
        <v>46</v>
      </c>
      <c r="C20" s="25" t="s">
        <v>85</v>
      </c>
      <c r="D20" s="25" t="s">
        <v>1</v>
      </c>
      <c r="E20" s="27" t="s">
        <v>2</v>
      </c>
      <c r="F20" s="27">
        <v>2</v>
      </c>
      <c r="G20" s="28">
        <v>50</v>
      </c>
      <c r="H20" s="28">
        <f t="shared" si="0"/>
        <v>100</v>
      </c>
      <c r="I20" s="48" t="str">
        <f t="shared" si="1"/>
        <v xml:space="preserve"> </v>
      </c>
      <c r="J20" s="47" t="str">
        <f t="shared" si="2"/>
        <v>Group C</v>
      </c>
      <c r="K20" s="46" t="str">
        <f t="shared" si="3"/>
        <v/>
      </c>
      <c r="L20" s="13"/>
      <c r="P20"/>
    </row>
    <row r="21" spans="1:16" ht="15.95" customHeight="1" thickTop="1" thickBot="1" x14ac:dyDescent="0.25">
      <c r="A21" s="17"/>
      <c r="B21" s="24" t="s">
        <v>47</v>
      </c>
      <c r="C21" s="25" t="s">
        <v>75</v>
      </c>
      <c r="D21" s="25" t="s">
        <v>6</v>
      </c>
      <c r="E21" s="27" t="s">
        <v>5</v>
      </c>
      <c r="F21" s="27">
        <v>2</v>
      </c>
      <c r="G21" s="28">
        <v>40</v>
      </c>
      <c r="H21" s="28">
        <f t="shared" si="0"/>
        <v>80</v>
      </c>
      <c r="I21" s="48" t="str">
        <f t="shared" si="1"/>
        <v xml:space="preserve"> </v>
      </c>
      <c r="J21" s="47" t="str">
        <f t="shared" si="2"/>
        <v>Group C</v>
      </c>
      <c r="K21" s="46" t="str">
        <f t="shared" si="3"/>
        <v/>
      </c>
      <c r="L21" s="13"/>
      <c r="P21"/>
    </row>
    <row r="22" spans="1:16" ht="15.95" customHeight="1" thickTop="1" thickBot="1" x14ac:dyDescent="0.25">
      <c r="A22" s="17"/>
      <c r="B22" s="24" t="s">
        <v>48</v>
      </c>
      <c r="C22" s="25" t="s">
        <v>75</v>
      </c>
      <c r="D22" s="25" t="s">
        <v>8</v>
      </c>
      <c r="E22" s="27" t="s">
        <v>5</v>
      </c>
      <c r="F22" s="27">
        <v>2</v>
      </c>
      <c r="G22" s="28">
        <v>50</v>
      </c>
      <c r="H22" s="28">
        <f t="shared" si="0"/>
        <v>100</v>
      </c>
      <c r="I22" s="48" t="str">
        <f t="shared" si="1"/>
        <v xml:space="preserve"> </v>
      </c>
      <c r="J22" s="47" t="str">
        <f t="shared" si="2"/>
        <v>Group C</v>
      </c>
      <c r="K22" s="46" t="str">
        <f t="shared" si="3"/>
        <v/>
      </c>
      <c r="L22" s="13"/>
      <c r="P22"/>
    </row>
    <row r="23" spans="1:16" ht="15.95" customHeight="1" thickTop="1" thickBot="1" x14ac:dyDescent="0.25">
      <c r="A23" s="17"/>
      <c r="B23" s="24" t="s">
        <v>49</v>
      </c>
      <c r="C23" s="25" t="s">
        <v>76</v>
      </c>
      <c r="D23" s="25" t="s">
        <v>15</v>
      </c>
      <c r="E23" s="27" t="s">
        <v>12</v>
      </c>
      <c r="F23" s="27">
        <v>2</v>
      </c>
      <c r="G23" s="28">
        <v>100</v>
      </c>
      <c r="H23" s="28">
        <f t="shared" si="0"/>
        <v>200</v>
      </c>
      <c r="I23" s="48" t="str">
        <f t="shared" si="1"/>
        <v xml:space="preserve"> </v>
      </c>
      <c r="J23" s="47" t="str">
        <f t="shared" si="2"/>
        <v>Group B</v>
      </c>
      <c r="K23" s="46" t="str">
        <f t="shared" si="3"/>
        <v/>
      </c>
      <c r="L23" s="13"/>
      <c r="P23"/>
    </row>
    <row r="24" spans="1:16" ht="15.95" customHeight="1" thickTop="1" thickBot="1" x14ac:dyDescent="0.25">
      <c r="A24" s="17"/>
      <c r="B24" s="24" t="s">
        <v>50</v>
      </c>
      <c r="C24" s="25" t="s">
        <v>77</v>
      </c>
      <c r="D24" s="25" t="s">
        <v>9</v>
      </c>
      <c r="E24" s="27" t="s">
        <v>4</v>
      </c>
      <c r="F24" s="27">
        <v>3</v>
      </c>
      <c r="G24" s="28">
        <v>100</v>
      </c>
      <c r="H24" s="28">
        <f t="shared" si="0"/>
        <v>300</v>
      </c>
      <c r="I24" s="48" t="str">
        <f t="shared" si="1"/>
        <v xml:space="preserve"> </v>
      </c>
      <c r="J24" s="47" t="str">
        <f t="shared" si="2"/>
        <v>Group B</v>
      </c>
      <c r="K24" s="46" t="str">
        <f t="shared" si="3"/>
        <v/>
      </c>
      <c r="L24" s="13"/>
      <c r="P24"/>
    </row>
    <row r="25" spans="1:16" ht="15.95" customHeight="1" thickTop="1" thickBot="1" x14ac:dyDescent="0.25">
      <c r="A25" s="17"/>
      <c r="B25" s="24" t="s">
        <v>51</v>
      </c>
      <c r="C25" s="25" t="s">
        <v>71</v>
      </c>
      <c r="D25" s="25" t="s">
        <v>26</v>
      </c>
      <c r="E25" s="27" t="s">
        <v>28</v>
      </c>
      <c r="F25" s="27">
        <v>4</v>
      </c>
      <c r="G25" s="28">
        <v>145</v>
      </c>
      <c r="H25" s="28">
        <f t="shared" si="0"/>
        <v>580</v>
      </c>
      <c r="I25" s="48" t="str">
        <f t="shared" si="1"/>
        <v>Thanks for your generous donation!</v>
      </c>
      <c r="J25" s="47" t="str">
        <f t="shared" si="2"/>
        <v>Group A</v>
      </c>
      <c r="K25" s="46" t="str">
        <f t="shared" si="3"/>
        <v/>
      </c>
      <c r="L25" s="13"/>
      <c r="P25"/>
    </row>
    <row r="26" spans="1:16" ht="15.95" customHeight="1" thickTop="1" thickBot="1" x14ac:dyDescent="0.25">
      <c r="A26" s="17"/>
      <c r="B26" s="24" t="s">
        <v>52</v>
      </c>
      <c r="C26" s="25" t="s">
        <v>77</v>
      </c>
      <c r="D26" s="25" t="s">
        <v>27</v>
      </c>
      <c r="E26" s="27" t="s">
        <v>2</v>
      </c>
      <c r="F26" s="27">
        <v>2</v>
      </c>
      <c r="G26" s="28">
        <v>250</v>
      </c>
      <c r="H26" s="28">
        <f t="shared" si="0"/>
        <v>500</v>
      </c>
      <c r="I26" s="48" t="str">
        <f t="shared" si="1"/>
        <v>Thanks for your generous donation!</v>
      </c>
      <c r="J26" s="47" t="str">
        <f t="shared" si="2"/>
        <v>Group B</v>
      </c>
      <c r="K26" s="46" t="str">
        <f t="shared" si="3"/>
        <v>3rd prize</v>
      </c>
      <c r="L26" s="13"/>
      <c r="P26"/>
    </row>
    <row r="27" spans="1:16" ht="15.95" customHeight="1" thickTop="1" thickBot="1" x14ac:dyDescent="0.25">
      <c r="A27" s="17"/>
      <c r="B27" s="24" t="s">
        <v>53</v>
      </c>
      <c r="C27" s="25" t="s">
        <v>78</v>
      </c>
      <c r="D27" s="25" t="s">
        <v>27</v>
      </c>
      <c r="E27" s="27" t="s">
        <v>5</v>
      </c>
      <c r="F27" s="27">
        <v>3</v>
      </c>
      <c r="G27" s="28">
        <v>200</v>
      </c>
      <c r="H27" s="28">
        <f t="shared" si="0"/>
        <v>600</v>
      </c>
      <c r="I27" s="48" t="str">
        <f t="shared" si="1"/>
        <v>Thanks for your generous donation!</v>
      </c>
      <c r="J27" s="47" t="str">
        <f t="shared" si="2"/>
        <v>Group B</v>
      </c>
      <c r="K27" s="46" t="str">
        <f t="shared" si="3"/>
        <v/>
      </c>
      <c r="L27" s="13"/>
      <c r="P27"/>
    </row>
    <row r="28" spans="1:16" ht="15.95" customHeight="1" thickTop="1" thickBot="1" x14ac:dyDescent="0.25">
      <c r="A28" s="17"/>
      <c r="B28" s="24" t="s">
        <v>54</v>
      </c>
      <c r="C28" s="25" t="s">
        <v>79</v>
      </c>
      <c r="D28" s="25" t="s">
        <v>6</v>
      </c>
      <c r="E28" s="27" t="s">
        <v>5</v>
      </c>
      <c r="F28" s="27">
        <v>3</v>
      </c>
      <c r="G28" s="28">
        <v>60</v>
      </c>
      <c r="H28" s="28">
        <f t="shared" si="0"/>
        <v>180</v>
      </c>
      <c r="I28" s="48" t="str">
        <f t="shared" si="1"/>
        <v xml:space="preserve"> </v>
      </c>
      <c r="J28" s="47" t="str">
        <f t="shared" si="2"/>
        <v>Group C</v>
      </c>
      <c r="K28" s="46" t="str">
        <f t="shared" si="3"/>
        <v/>
      </c>
      <c r="L28" s="13"/>
      <c r="P28"/>
    </row>
    <row r="29" spans="1:16" ht="15.95" customHeight="1" thickTop="1" thickBot="1" x14ac:dyDescent="0.25">
      <c r="A29" s="17"/>
      <c r="B29" s="24" t="s">
        <v>55</v>
      </c>
      <c r="C29" s="25" t="s">
        <v>80</v>
      </c>
      <c r="D29" s="25" t="s">
        <v>29</v>
      </c>
      <c r="E29" s="27" t="s">
        <v>5</v>
      </c>
      <c r="F29" s="27">
        <v>2</v>
      </c>
      <c r="G29" s="28">
        <v>100</v>
      </c>
      <c r="H29" s="28">
        <f t="shared" si="0"/>
        <v>200</v>
      </c>
      <c r="I29" s="48" t="str">
        <f t="shared" si="1"/>
        <v xml:space="preserve"> </v>
      </c>
      <c r="J29" s="47" t="str">
        <f t="shared" si="2"/>
        <v>Group B</v>
      </c>
      <c r="K29" s="46" t="str">
        <f t="shared" si="3"/>
        <v/>
      </c>
      <c r="L29" s="13"/>
      <c r="P29"/>
    </row>
    <row r="30" spans="1:16" ht="15.95" customHeight="1" thickTop="1" thickBot="1" x14ac:dyDescent="0.25">
      <c r="A30" s="17"/>
      <c r="B30" s="24" t="s">
        <v>56</v>
      </c>
      <c r="C30" s="25" t="s">
        <v>81</v>
      </c>
      <c r="D30" s="25" t="s">
        <v>14</v>
      </c>
      <c r="E30" s="27" t="s">
        <v>12</v>
      </c>
      <c r="F30" s="27">
        <v>2</v>
      </c>
      <c r="G30" s="28">
        <v>100</v>
      </c>
      <c r="H30" s="28">
        <f t="shared" si="0"/>
        <v>200</v>
      </c>
      <c r="I30" s="48" t="str">
        <f t="shared" si="1"/>
        <v xml:space="preserve"> </v>
      </c>
      <c r="J30" s="47" t="str">
        <f t="shared" si="2"/>
        <v>Group B</v>
      </c>
      <c r="K30" s="46" t="str">
        <f t="shared" si="3"/>
        <v/>
      </c>
      <c r="L30" s="13"/>
      <c r="P30"/>
    </row>
    <row r="31" spans="1:16" ht="15.95" customHeight="1" thickTop="1" thickBot="1" x14ac:dyDescent="0.25">
      <c r="A31" s="17"/>
      <c r="B31" s="24" t="s">
        <v>57</v>
      </c>
      <c r="C31" s="25" t="s">
        <v>82</v>
      </c>
      <c r="D31" s="25" t="s">
        <v>20</v>
      </c>
      <c r="E31" s="27" t="s">
        <v>4</v>
      </c>
      <c r="F31" s="27">
        <v>1</v>
      </c>
      <c r="G31" s="28">
        <v>100</v>
      </c>
      <c r="H31" s="28">
        <f t="shared" si="0"/>
        <v>100</v>
      </c>
      <c r="I31" s="48" t="str">
        <f t="shared" si="1"/>
        <v xml:space="preserve"> </v>
      </c>
      <c r="J31" s="47" t="str">
        <f t="shared" si="2"/>
        <v>Group B</v>
      </c>
      <c r="K31" s="46" t="str">
        <f t="shared" si="3"/>
        <v/>
      </c>
      <c r="L31" s="13"/>
      <c r="P31"/>
    </row>
    <row r="32" spans="1:16" ht="15.95" customHeight="1" thickTop="1" thickBot="1" x14ac:dyDescent="0.25">
      <c r="A32" s="17"/>
      <c r="B32" s="24" t="s">
        <v>58</v>
      </c>
      <c r="C32" s="25" t="s">
        <v>76</v>
      </c>
      <c r="D32" s="25" t="s">
        <v>8</v>
      </c>
      <c r="E32" s="27" t="s">
        <v>5</v>
      </c>
      <c r="F32" s="27">
        <v>1</v>
      </c>
      <c r="G32" s="28">
        <v>100</v>
      </c>
      <c r="H32" s="28">
        <f t="shared" si="0"/>
        <v>100</v>
      </c>
      <c r="I32" s="48" t="str">
        <f t="shared" si="1"/>
        <v xml:space="preserve"> </v>
      </c>
      <c r="J32" s="47" t="str">
        <f t="shared" si="2"/>
        <v>Group B</v>
      </c>
      <c r="K32" s="46" t="str">
        <f t="shared" si="3"/>
        <v/>
      </c>
      <c r="L32" s="13"/>
      <c r="P32"/>
    </row>
    <row r="33" spans="1:16" ht="15.95" customHeight="1" thickTop="1" x14ac:dyDescent="0.2">
      <c r="A33" s="17"/>
      <c r="B33" s="29" t="s">
        <v>59</v>
      </c>
      <c r="C33" s="30" t="s">
        <v>72</v>
      </c>
      <c r="D33" s="30" t="s">
        <v>6</v>
      </c>
      <c r="E33" s="32" t="s">
        <v>5</v>
      </c>
      <c r="F33" s="32">
        <v>4</v>
      </c>
      <c r="G33" s="33">
        <v>45</v>
      </c>
      <c r="H33" s="33">
        <f t="shared" si="0"/>
        <v>180</v>
      </c>
      <c r="I33" s="48" t="str">
        <f t="shared" si="1"/>
        <v xml:space="preserve"> </v>
      </c>
      <c r="J33" s="47" t="str">
        <f t="shared" si="2"/>
        <v>Group C</v>
      </c>
      <c r="K33" s="46" t="str">
        <f t="shared" si="3"/>
        <v/>
      </c>
      <c r="L33" s="14"/>
      <c r="P33"/>
    </row>
    <row r="34" spans="1:16" ht="9.75" customHeight="1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4"/>
      <c r="N34" s="1"/>
      <c r="P34"/>
    </row>
    <row r="35" spans="1:16" ht="18.75" customHeight="1" x14ac:dyDescent="0.2">
      <c r="A35" s="9"/>
      <c r="B35" s="9"/>
      <c r="C35" s="9"/>
      <c r="D35" s="10"/>
      <c r="E35" s="10"/>
      <c r="F35" s="10"/>
      <c r="G35" s="10"/>
      <c r="H35" s="10"/>
      <c r="I35" s="10"/>
      <c r="J35" s="10"/>
      <c r="K35" s="10"/>
      <c r="L35" s="8"/>
      <c r="P35"/>
    </row>
    <row r="36" spans="1:16" x14ac:dyDescent="0.2">
      <c r="L36" s="2"/>
      <c r="P36"/>
    </row>
    <row r="37" spans="1:16" x14ac:dyDescent="0.2">
      <c r="P37"/>
    </row>
  </sheetData>
  <sheetProtection selectLockedCells="1" selectUnlockedCells="1"/>
  <mergeCells count="1">
    <mergeCell ref="B2:K2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1"/>
  <sheetViews>
    <sheetView topLeftCell="C1" zoomScaleNormal="100" zoomScalePageLayoutView="50" workbookViewId="0">
      <selection activeCell="I43" sqref="I43"/>
    </sheetView>
  </sheetViews>
  <sheetFormatPr defaultRowHeight="12.75" x14ac:dyDescent="0.2"/>
  <cols>
    <col min="1" max="1" width="1.5703125" style="2" customWidth="1"/>
    <col min="2" max="2" width="20.140625" style="2" bestFit="1" customWidth="1"/>
    <col min="3" max="3" width="19.140625" style="2" customWidth="1"/>
    <col min="4" max="4" width="8.7109375" style="6" hidden="1" customWidth="1"/>
    <col min="5" max="5" width="26.42578125" style="6" customWidth="1"/>
    <col min="6" max="6" width="15.42578125" style="6" bestFit="1" customWidth="1"/>
    <col min="7" max="7" width="8.85546875" style="6" customWidth="1"/>
    <col min="8" max="8" width="10.140625" style="7" customWidth="1"/>
    <col min="9" max="9" width="3.42578125" style="1" customWidth="1"/>
    <col min="10" max="10" width="3.42578125" customWidth="1"/>
    <col min="11" max="11" width="4" style="1" customWidth="1"/>
    <col min="12" max="12" width="72" style="1" customWidth="1"/>
    <col min="13" max="13" width="3.28515625" style="1" customWidth="1"/>
    <col min="14" max="14" width="15.140625" style="2" customWidth="1"/>
    <col min="15" max="15" width="18.28515625" style="2" customWidth="1"/>
    <col min="16" max="16384" width="9.140625" style="2"/>
  </cols>
  <sheetData>
    <row r="1" spans="1:16" ht="12" customHeight="1" x14ac:dyDescent="0.2">
      <c r="A1" s="15"/>
      <c r="B1" s="15"/>
      <c r="C1" s="15"/>
      <c r="D1" s="16"/>
      <c r="E1" s="15"/>
      <c r="F1" s="15"/>
      <c r="G1" s="15"/>
      <c r="H1" s="16"/>
      <c r="I1" s="14"/>
    </row>
    <row r="2" spans="1:16" ht="49.5" customHeight="1" thickBot="1" x14ac:dyDescent="1.1000000000000001">
      <c r="A2" s="17"/>
      <c r="B2" s="64" t="s">
        <v>61</v>
      </c>
      <c r="C2" s="64"/>
      <c r="D2" s="64"/>
      <c r="E2" s="64"/>
      <c r="F2" s="64"/>
      <c r="G2" s="64"/>
      <c r="H2" s="64"/>
      <c r="I2" s="13"/>
      <c r="K2" s="8"/>
      <c r="L2" s="8"/>
      <c r="N2" s="1"/>
    </row>
    <row r="3" spans="1:16" s="4" customFormat="1" ht="30" customHeight="1" thickTop="1" thickBot="1" x14ac:dyDescent="0.25">
      <c r="A3" s="12"/>
      <c r="B3" s="40" t="s">
        <v>60</v>
      </c>
      <c r="C3" s="40" t="s">
        <v>83</v>
      </c>
      <c r="D3" s="40" t="s">
        <v>23</v>
      </c>
      <c r="E3" s="40" t="s">
        <v>24</v>
      </c>
      <c r="F3" s="40" t="s">
        <v>0</v>
      </c>
      <c r="G3" s="40" t="s">
        <v>84</v>
      </c>
      <c r="H3" s="41" t="s">
        <v>86</v>
      </c>
      <c r="I3" s="13"/>
      <c r="J3"/>
      <c r="K3" s="53"/>
      <c r="L3" s="50" t="s">
        <v>91</v>
      </c>
      <c r="M3" s="54"/>
      <c r="N3" s="3"/>
    </row>
    <row r="4" spans="1:16" s="5" customFormat="1" ht="15.95" customHeight="1" thickTop="1" thickBot="1" x14ac:dyDescent="0.25">
      <c r="A4" s="18"/>
      <c r="B4" s="19" t="s">
        <v>30</v>
      </c>
      <c r="C4" s="20" t="s">
        <v>62</v>
      </c>
      <c r="D4" s="21">
        <v>80634</v>
      </c>
      <c r="E4" s="20" t="s">
        <v>26</v>
      </c>
      <c r="F4" s="22" t="s">
        <v>28</v>
      </c>
      <c r="G4" s="22">
        <v>2</v>
      </c>
      <c r="H4" s="23">
        <v>290</v>
      </c>
      <c r="I4" s="13"/>
      <c r="J4"/>
      <c r="K4" s="43"/>
      <c r="L4" s="43"/>
      <c r="M4" s="43"/>
      <c r="N4" s="1"/>
    </row>
    <row r="5" spans="1:16" ht="15.95" customHeight="1" thickTop="1" x14ac:dyDescent="0.2">
      <c r="A5" s="17"/>
      <c r="B5" s="24" t="s">
        <v>31</v>
      </c>
      <c r="C5" s="25" t="s">
        <v>63</v>
      </c>
      <c r="D5" s="26">
        <v>66603</v>
      </c>
      <c r="E5" s="25" t="s">
        <v>21</v>
      </c>
      <c r="F5" s="27" t="s">
        <v>4</v>
      </c>
      <c r="G5" s="27">
        <v>3</v>
      </c>
      <c r="H5" s="28">
        <v>225</v>
      </c>
      <c r="I5" s="13"/>
      <c r="K5" s="43"/>
      <c r="L5" s="65" t="s">
        <v>100</v>
      </c>
      <c r="M5" s="43"/>
      <c r="N5" s="1"/>
    </row>
    <row r="6" spans="1:16" ht="15.95" customHeight="1" x14ac:dyDescent="0.2">
      <c r="A6" s="17"/>
      <c r="B6" s="24" t="s">
        <v>32</v>
      </c>
      <c r="C6" s="25" t="s">
        <v>64</v>
      </c>
      <c r="D6" s="26">
        <v>85003</v>
      </c>
      <c r="E6" s="25" t="s">
        <v>22</v>
      </c>
      <c r="F6" s="27" t="s">
        <v>5</v>
      </c>
      <c r="G6" s="27">
        <v>3</v>
      </c>
      <c r="H6" s="28">
        <v>150</v>
      </c>
      <c r="I6" s="13"/>
      <c r="K6" s="43"/>
      <c r="L6" s="66"/>
      <c r="M6" s="43"/>
      <c r="N6" s="1"/>
      <c r="P6"/>
    </row>
    <row r="7" spans="1:16" ht="15.95" customHeight="1" thickBot="1" x14ac:dyDescent="0.35">
      <c r="A7" s="17"/>
      <c r="B7" s="24" t="s">
        <v>33</v>
      </c>
      <c r="C7" s="25" t="s">
        <v>65</v>
      </c>
      <c r="D7" s="26">
        <v>73717</v>
      </c>
      <c r="E7" s="25" t="s">
        <v>16</v>
      </c>
      <c r="F7" s="27" t="s">
        <v>12</v>
      </c>
      <c r="G7" s="27">
        <v>2</v>
      </c>
      <c r="H7" s="28">
        <v>130</v>
      </c>
      <c r="I7" s="13"/>
      <c r="K7" s="42"/>
      <c r="L7" s="55" t="str">
        <f>IF(SUM(G4:G33)=75,"Yes","No")</f>
        <v>No</v>
      </c>
      <c r="M7" s="42"/>
      <c r="N7" s="1"/>
      <c r="P7"/>
    </row>
    <row r="8" spans="1:16" ht="15.95" customHeight="1" thickTop="1" thickBot="1" x14ac:dyDescent="0.25">
      <c r="A8" s="17"/>
      <c r="B8" s="24" t="s">
        <v>34</v>
      </c>
      <c r="C8" s="25" t="s">
        <v>66</v>
      </c>
      <c r="D8" s="26">
        <v>85701</v>
      </c>
      <c r="E8" s="25" t="s">
        <v>18</v>
      </c>
      <c r="F8" s="27" t="s">
        <v>28</v>
      </c>
      <c r="G8" s="27">
        <v>1</v>
      </c>
      <c r="H8" s="28">
        <v>400</v>
      </c>
      <c r="I8" s="13"/>
      <c r="K8" s="42"/>
      <c r="L8" s="35"/>
      <c r="M8" s="42"/>
      <c r="N8" s="1"/>
      <c r="P8"/>
    </row>
    <row r="9" spans="1:16" ht="15.95" customHeight="1" thickTop="1" x14ac:dyDescent="0.2">
      <c r="A9" s="17"/>
      <c r="B9" s="24" t="s">
        <v>35</v>
      </c>
      <c r="C9" s="25" t="s">
        <v>67</v>
      </c>
      <c r="D9" s="26">
        <v>66801</v>
      </c>
      <c r="E9" s="25" t="s">
        <v>25</v>
      </c>
      <c r="F9" s="27" t="s">
        <v>5</v>
      </c>
      <c r="G9" s="27">
        <v>2</v>
      </c>
      <c r="H9" s="28">
        <v>150</v>
      </c>
      <c r="I9" s="13"/>
      <c r="K9" s="42"/>
      <c r="L9" s="65" t="s">
        <v>101</v>
      </c>
      <c r="M9" s="43"/>
      <c r="N9" s="1"/>
      <c r="P9"/>
    </row>
    <row r="10" spans="1:16" ht="15.95" customHeight="1" x14ac:dyDescent="0.2">
      <c r="A10" s="17"/>
      <c r="B10" s="24" t="s">
        <v>36</v>
      </c>
      <c r="C10" s="25" t="s">
        <v>68</v>
      </c>
      <c r="D10" s="26">
        <v>80127</v>
      </c>
      <c r="E10" s="25" t="s">
        <v>19</v>
      </c>
      <c r="F10" s="27" t="s">
        <v>5</v>
      </c>
      <c r="G10" s="27">
        <v>3</v>
      </c>
      <c r="H10" s="28">
        <v>150</v>
      </c>
      <c r="I10" s="13"/>
      <c r="K10" s="51"/>
      <c r="L10" s="66"/>
      <c r="M10" s="52"/>
      <c r="N10" s="1"/>
      <c r="P10"/>
    </row>
    <row r="11" spans="1:16" ht="15.95" customHeight="1" thickBot="1" x14ac:dyDescent="0.35">
      <c r="A11" s="17"/>
      <c r="B11" s="24" t="s">
        <v>37</v>
      </c>
      <c r="C11" s="25" t="s">
        <v>69</v>
      </c>
      <c r="D11" s="26">
        <v>68102</v>
      </c>
      <c r="E11" s="25" t="s">
        <v>17</v>
      </c>
      <c r="F11" s="27" t="s">
        <v>28</v>
      </c>
      <c r="G11" s="27">
        <v>1</v>
      </c>
      <c r="H11" s="28">
        <v>1000</v>
      </c>
      <c r="I11" s="13"/>
      <c r="K11" s="43"/>
      <c r="L11" s="55" t="str">
        <f>IF(SUM(G4:G33)&lt;75," 2 items are still needed","No items needed")</f>
        <v xml:space="preserve"> 2 items are still needed</v>
      </c>
      <c r="M11" s="43"/>
      <c r="N11" s="1"/>
      <c r="P11"/>
    </row>
    <row r="12" spans="1:16" ht="15.95" customHeight="1" thickTop="1" thickBot="1" x14ac:dyDescent="0.25">
      <c r="A12" s="17"/>
      <c r="B12" s="24" t="s">
        <v>38</v>
      </c>
      <c r="C12" s="25" t="s">
        <v>70</v>
      </c>
      <c r="D12" s="26">
        <v>79103</v>
      </c>
      <c r="E12" s="25" t="s">
        <v>10</v>
      </c>
      <c r="F12" s="27" t="s">
        <v>5</v>
      </c>
      <c r="G12" s="27">
        <v>4</v>
      </c>
      <c r="H12" s="28">
        <v>120</v>
      </c>
      <c r="I12" s="13"/>
      <c r="K12" s="42"/>
      <c r="L12" s="34"/>
      <c r="M12" s="42"/>
      <c r="N12" s="1"/>
      <c r="P12"/>
    </row>
    <row r="13" spans="1:16" ht="15.95" customHeight="1" thickTop="1" x14ac:dyDescent="0.2">
      <c r="A13" s="17"/>
      <c r="B13" s="24" t="s">
        <v>39</v>
      </c>
      <c r="C13" s="25" t="s">
        <v>71</v>
      </c>
      <c r="D13" s="26">
        <v>81503</v>
      </c>
      <c r="E13" s="25" t="s">
        <v>6</v>
      </c>
      <c r="F13" s="27" t="s">
        <v>5</v>
      </c>
      <c r="G13" s="27">
        <v>2</v>
      </c>
      <c r="H13" s="28">
        <v>150</v>
      </c>
      <c r="I13" s="13"/>
      <c r="K13" s="42"/>
      <c r="L13" s="49" t="s">
        <v>97</v>
      </c>
      <c r="M13" s="43"/>
      <c r="N13" s="1"/>
      <c r="P13"/>
    </row>
    <row r="14" spans="1:16" ht="15.95" customHeight="1" thickBot="1" x14ac:dyDescent="0.35">
      <c r="A14" s="17"/>
      <c r="B14" s="24" t="s">
        <v>40</v>
      </c>
      <c r="C14" s="25" t="s">
        <v>72</v>
      </c>
      <c r="D14" s="26">
        <v>73102</v>
      </c>
      <c r="E14" s="25" t="s">
        <v>26</v>
      </c>
      <c r="F14" s="27" t="s">
        <v>28</v>
      </c>
      <c r="G14" s="27">
        <v>3</v>
      </c>
      <c r="H14" s="28">
        <v>600</v>
      </c>
      <c r="I14" s="13"/>
      <c r="K14" s="42"/>
      <c r="L14" s="55" t="str">
        <f>IF(E4="product"&gt;800,"Yes","No")</f>
        <v>Yes</v>
      </c>
      <c r="M14" s="43"/>
      <c r="N14" s="1"/>
      <c r="P14"/>
    </row>
    <row r="15" spans="1:16" ht="15.95" customHeight="1" thickTop="1" thickBot="1" x14ac:dyDescent="0.25">
      <c r="A15" s="17"/>
      <c r="B15" s="24" t="s">
        <v>41</v>
      </c>
      <c r="C15" s="25" t="s">
        <v>72</v>
      </c>
      <c r="D15" s="26">
        <v>73103</v>
      </c>
      <c r="E15" s="25" t="s">
        <v>13</v>
      </c>
      <c r="F15" s="27" t="s">
        <v>4</v>
      </c>
      <c r="G15" s="27">
        <v>4</v>
      </c>
      <c r="H15" s="28">
        <v>80</v>
      </c>
      <c r="I15" s="13"/>
      <c r="K15" s="42"/>
      <c r="L15" s="35"/>
      <c r="M15" s="43"/>
      <c r="N15" s="1"/>
      <c r="P15"/>
    </row>
    <row r="16" spans="1:16" ht="15.95" customHeight="1" thickTop="1" x14ac:dyDescent="0.2">
      <c r="A16" s="17"/>
      <c r="B16" s="24" t="s">
        <v>42</v>
      </c>
      <c r="C16" s="25" t="s">
        <v>73</v>
      </c>
      <c r="D16" s="26">
        <v>67843</v>
      </c>
      <c r="E16" s="25" t="s">
        <v>3</v>
      </c>
      <c r="F16" s="27" t="s">
        <v>4</v>
      </c>
      <c r="G16" s="27">
        <v>2</v>
      </c>
      <c r="H16" s="28">
        <v>150</v>
      </c>
      <c r="I16" s="13"/>
      <c r="K16" s="42"/>
      <c r="L16" s="65" t="s">
        <v>98</v>
      </c>
      <c r="M16" s="43"/>
      <c r="N16" s="1"/>
      <c r="P16"/>
    </row>
    <row r="17" spans="1:16" ht="15.95" customHeight="1" x14ac:dyDescent="0.2">
      <c r="A17" s="17"/>
      <c r="B17" s="24" t="s">
        <v>43</v>
      </c>
      <c r="C17" s="25" t="s">
        <v>74</v>
      </c>
      <c r="D17" s="26">
        <v>85021</v>
      </c>
      <c r="E17" s="25" t="s">
        <v>11</v>
      </c>
      <c r="F17" s="27" t="s">
        <v>12</v>
      </c>
      <c r="G17" s="27">
        <v>2</v>
      </c>
      <c r="H17" s="28">
        <v>90</v>
      </c>
      <c r="I17" s="13"/>
      <c r="K17" s="42"/>
      <c r="L17" s="66"/>
      <c r="M17" s="43"/>
      <c r="N17" s="67"/>
      <c r="O17" s="67"/>
      <c r="P17"/>
    </row>
    <row r="18" spans="1:16" ht="15.95" customHeight="1" thickBot="1" x14ac:dyDescent="0.35">
      <c r="A18" s="17"/>
      <c r="B18" s="24" t="s">
        <v>44</v>
      </c>
      <c r="C18" s="25" t="s">
        <v>63</v>
      </c>
      <c r="D18" s="26">
        <v>66603</v>
      </c>
      <c r="E18" s="25" t="s">
        <v>6</v>
      </c>
      <c r="F18" s="27" t="s">
        <v>5</v>
      </c>
      <c r="G18" s="27">
        <v>4</v>
      </c>
      <c r="H18" s="28">
        <v>160</v>
      </c>
      <c r="I18" s="13"/>
      <c r="K18" s="42"/>
      <c r="L18" s="55" t="str">
        <f>IF(F4="product"&lt;&gt;F4="equipment","Yes, they are different","No, they are the same!")</f>
        <v>No, they are the same!</v>
      </c>
      <c r="M18" s="43"/>
      <c r="N18" s="1"/>
      <c r="O18"/>
      <c r="P18"/>
    </row>
    <row r="19" spans="1:16" ht="15.95" customHeight="1" thickTop="1" x14ac:dyDescent="0.2">
      <c r="A19" s="17"/>
      <c r="B19" s="24" t="s">
        <v>45</v>
      </c>
      <c r="C19" s="25" t="s">
        <v>68</v>
      </c>
      <c r="D19" s="26">
        <v>80022</v>
      </c>
      <c r="E19" s="25" t="s">
        <v>7</v>
      </c>
      <c r="F19" s="27" t="s">
        <v>2</v>
      </c>
      <c r="G19" s="27">
        <v>2</v>
      </c>
      <c r="H19" s="28">
        <v>100</v>
      </c>
      <c r="I19" s="13"/>
      <c r="K19" s="42"/>
      <c r="L19" s="36"/>
      <c r="M19" s="43"/>
      <c r="N19" s="1"/>
      <c r="O19"/>
      <c r="P19"/>
    </row>
    <row r="20" spans="1:16" ht="15.95" customHeight="1" x14ac:dyDescent="0.2">
      <c r="A20" s="17"/>
      <c r="B20" s="24" t="s">
        <v>46</v>
      </c>
      <c r="C20" s="25" t="s">
        <v>85</v>
      </c>
      <c r="D20" s="26">
        <v>79101</v>
      </c>
      <c r="E20" s="25" t="s">
        <v>1</v>
      </c>
      <c r="F20" s="27" t="s">
        <v>2</v>
      </c>
      <c r="G20" s="27">
        <v>2</v>
      </c>
      <c r="H20" s="28">
        <v>100</v>
      </c>
      <c r="I20" s="13"/>
      <c r="K20" s="42"/>
      <c r="L20" s="35"/>
      <c r="M20" s="42"/>
      <c r="N20" s="1"/>
      <c r="O20"/>
      <c r="P20"/>
    </row>
    <row r="21" spans="1:16" ht="15.95" customHeight="1" thickBot="1" x14ac:dyDescent="0.25">
      <c r="A21" s="17"/>
      <c r="B21" s="24" t="s">
        <v>47</v>
      </c>
      <c r="C21" s="25" t="s">
        <v>75</v>
      </c>
      <c r="D21" s="26">
        <v>74103</v>
      </c>
      <c r="E21" s="25" t="s">
        <v>6</v>
      </c>
      <c r="F21" s="27" t="s">
        <v>5</v>
      </c>
      <c r="G21" s="27">
        <v>2</v>
      </c>
      <c r="H21" s="28">
        <v>80</v>
      </c>
      <c r="I21" s="13"/>
      <c r="K21" s="37"/>
      <c r="L21" s="38"/>
      <c r="M21" s="39"/>
      <c r="N21" s="1"/>
      <c r="P21"/>
    </row>
    <row r="22" spans="1:16" ht="15.95" customHeight="1" thickTop="1" x14ac:dyDescent="0.2">
      <c r="A22" s="17"/>
      <c r="B22" s="24" t="s">
        <v>48</v>
      </c>
      <c r="C22" s="25" t="s">
        <v>75</v>
      </c>
      <c r="D22" s="26">
        <v>74103</v>
      </c>
      <c r="E22" s="25" t="s">
        <v>8</v>
      </c>
      <c r="F22" s="27" t="s">
        <v>5</v>
      </c>
      <c r="G22" s="27">
        <v>2</v>
      </c>
      <c r="H22" s="28">
        <v>100</v>
      </c>
      <c r="I22" s="13"/>
      <c r="K22" s="8"/>
      <c r="N22" s="1"/>
      <c r="P22"/>
    </row>
    <row r="23" spans="1:16" ht="15.95" customHeight="1" x14ac:dyDescent="0.2">
      <c r="A23" s="17"/>
      <c r="B23" s="24" t="s">
        <v>49</v>
      </c>
      <c r="C23" s="25" t="s">
        <v>76</v>
      </c>
      <c r="D23" s="26">
        <v>68504</v>
      </c>
      <c r="E23" s="25" t="s">
        <v>15</v>
      </c>
      <c r="F23" s="27" t="s">
        <v>12</v>
      </c>
      <c r="G23" s="27">
        <v>2</v>
      </c>
      <c r="H23" s="28">
        <v>200</v>
      </c>
      <c r="I23" s="13"/>
      <c r="K23" s="8"/>
      <c r="N23" s="1"/>
      <c r="P23"/>
    </row>
    <row r="24" spans="1:16" ht="15.95" customHeight="1" x14ac:dyDescent="0.2">
      <c r="A24" s="17"/>
      <c r="B24" s="24" t="s">
        <v>50</v>
      </c>
      <c r="C24" s="25" t="s">
        <v>77</v>
      </c>
      <c r="D24" s="26">
        <v>75201</v>
      </c>
      <c r="E24" s="25" t="s">
        <v>9</v>
      </c>
      <c r="F24" s="27" t="s">
        <v>4</v>
      </c>
      <c r="G24" s="27">
        <v>3</v>
      </c>
      <c r="H24" s="28">
        <v>300</v>
      </c>
      <c r="I24" s="13"/>
      <c r="K24" s="2"/>
      <c r="L24"/>
      <c r="N24" s="1"/>
      <c r="P24"/>
    </row>
    <row r="25" spans="1:16" ht="15.95" customHeight="1" x14ac:dyDescent="0.2">
      <c r="A25" s="17"/>
      <c r="B25" s="24" t="s">
        <v>51</v>
      </c>
      <c r="C25" s="25" t="s">
        <v>71</v>
      </c>
      <c r="D25" s="26">
        <v>81506</v>
      </c>
      <c r="E25" s="25" t="s">
        <v>26</v>
      </c>
      <c r="F25" s="27" t="s">
        <v>28</v>
      </c>
      <c r="G25" s="27">
        <v>4</v>
      </c>
      <c r="H25" s="28">
        <v>580</v>
      </c>
      <c r="I25" s="13"/>
      <c r="K25" s="2"/>
      <c r="L25"/>
      <c r="N25" s="1"/>
      <c r="P25"/>
    </row>
    <row r="26" spans="1:16" ht="15.95" customHeight="1" x14ac:dyDescent="0.2">
      <c r="A26" s="17"/>
      <c r="B26" s="24" t="s">
        <v>52</v>
      </c>
      <c r="C26" s="25" t="s">
        <v>77</v>
      </c>
      <c r="D26" s="26">
        <v>75201</v>
      </c>
      <c r="E26" s="25" t="s">
        <v>27</v>
      </c>
      <c r="F26" s="27" t="s">
        <v>2</v>
      </c>
      <c r="G26" s="27">
        <v>2</v>
      </c>
      <c r="H26" s="28">
        <v>500</v>
      </c>
      <c r="I26" s="13"/>
      <c r="K26" s="2"/>
      <c r="L26"/>
      <c r="N26" s="1"/>
      <c r="P26"/>
    </row>
    <row r="27" spans="1:16" ht="15.95" customHeight="1" x14ac:dyDescent="0.2">
      <c r="A27" s="17"/>
      <c r="B27" s="24" t="s">
        <v>53</v>
      </c>
      <c r="C27" s="25" t="s">
        <v>78</v>
      </c>
      <c r="D27" s="26">
        <v>79401</v>
      </c>
      <c r="E27" s="25" t="s">
        <v>27</v>
      </c>
      <c r="F27" s="27" t="s">
        <v>5</v>
      </c>
      <c r="G27" s="27">
        <v>3</v>
      </c>
      <c r="H27" s="28">
        <v>600</v>
      </c>
      <c r="I27" s="13"/>
      <c r="L27"/>
      <c r="N27" s="1"/>
      <c r="P27"/>
    </row>
    <row r="28" spans="1:16" ht="15.95" customHeight="1" x14ac:dyDescent="0.2">
      <c r="A28" s="17"/>
      <c r="B28" s="24" t="s">
        <v>54</v>
      </c>
      <c r="C28" s="25" t="s">
        <v>79</v>
      </c>
      <c r="D28" s="26">
        <v>81019</v>
      </c>
      <c r="E28" s="25" t="s">
        <v>6</v>
      </c>
      <c r="F28" s="27" t="s">
        <v>5</v>
      </c>
      <c r="G28" s="27">
        <v>3</v>
      </c>
      <c r="H28" s="28">
        <v>180</v>
      </c>
      <c r="I28" s="13"/>
      <c r="L28"/>
      <c r="N28" s="1"/>
      <c r="P28"/>
    </row>
    <row r="29" spans="1:16" ht="15.95" customHeight="1" x14ac:dyDescent="0.2">
      <c r="A29" s="17"/>
      <c r="B29" s="24" t="s">
        <v>55</v>
      </c>
      <c r="C29" s="25" t="s">
        <v>80</v>
      </c>
      <c r="D29" s="26">
        <v>79029</v>
      </c>
      <c r="E29" s="25" t="s">
        <v>29</v>
      </c>
      <c r="F29" s="27" t="s">
        <v>5</v>
      </c>
      <c r="G29" s="27">
        <v>2</v>
      </c>
      <c r="H29" s="28">
        <v>200</v>
      </c>
      <c r="I29" s="13"/>
      <c r="L29"/>
      <c r="N29" s="1"/>
      <c r="P29"/>
    </row>
    <row r="30" spans="1:16" ht="15.95" customHeight="1" x14ac:dyDescent="0.2">
      <c r="A30" s="17"/>
      <c r="B30" s="24" t="s">
        <v>56</v>
      </c>
      <c r="C30" s="25" t="s">
        <v>81</v>
      </c>
      <c r="D30" s="26">
        <v>78701</v>
      </c>
      <c r="E30" s="25" t="s">
        <v>14</v>
      </c>
      <c r="F30" s="27" t="s">
        <v>12</v>
      </c>
      <c r="G30" s="27">
        <v>2</v>
      </c>
      <c r="H30" s="28">
        <v>200</v>
      </c>
      <c r="I30" s="13"/>
      <c r="L30"/>
      <c r="N30" s="1"/>
      <c r="P30"/>
    </row>
    <row r="31" spans="1:16" ht="15.95" customHeight="1" x14ac:dyDescent="0.2">
      <c r="A31" s="17"/>
      <c r="B31" s="24" t="s">
        <v>57</v>
      </c>
      <c r="C31" s="25" t="s">
        <v>82</v>
      </c>
      <c r="D31" s="26">
        <v>77002</v>
      </c>
      <c r="E31" s="25" t="s">
        <v>20</v>
      </c>
      <c r="F31" s="27" t="s">
        <v>4</v>
      </c>
      <c r="G31" s="27">
        <v>1</v>
      </c>
      <c r="H31" s="28">
        <v>100</v>
      </c>
      <c r="I31" s="13"/>
      <c r="L31"/>
      <c r="N31" s="1"/>
      <c r="P31"/>
    </row>
    <row r="32" spans="1:16" ht="15.95" customHeight="1" x14ac:dyDescent="0.2">
      <c r="A32" s="17"/>
      <c r="B32" s="24" t="s">
        <v>58</v>
      </c>
      <c r="C32" s="25" t="s">
        <v>76</v>
      </c>
      <c r="D32" s="26">
        <v>68504</v>
      </c>
      <c r="E32" s="25" t="s">
        <v>8</v>
      </c>
      <c r="F32" s="27" t="s">
        <v>5</v>
      </c>
      <c r="G32" s="27">
        <v>1</v>
      </c>
      <c r="H32" s="28">
        <v>100</v>
      </c>
      <c r="I32" s="13"/>
      <c r="L32"/>
      <c r="N32" s="1"/>
      <c r="P32"/>
    </row>
    <row r="33" spans="1:16" ht="15.95" customHeight="1" x14ac:dyDescent="0.2">
      <c r="A33" s="17"/>
      <c r="B33" s="29" t="s">
        <v>59</v>
      </c>
      <c r="C33" s="30" t="s">
        <v>72</v>
      </c>
      <c r="D33" s="31">
        <v>73104</v>
      </c>
      <c r="E33" s="30" t="s">
        <v>6</v>
      </c>
      <c r="F33" s="32" t="s">
        <v>5</v>
      </c>
      <c r="G33" s="32">
        <v>4</v>
      </c>
      <c r="H33" s="33">
        <v>180</v>
      </c>
      <c r="I33" s="14"/>
      <c r="L33"/>
      <c r="N33" s="1"/>
      <c r="P33"/>
    </row>
    <row r="34" spans="1:16" ht="9.75" customHeight="1" x14ac:dyDescent="0.2">
      <c r="A34" s="15"/>
      <c r="B34" s="15"/>
      <c r="C34" s="15"/>
      <c r="D34" s="16"/>
      <c r="E34" s="15"/>
      <c r="F34" s="15"/>
      <c r="G34" s="15"/>
      <c r="H34" s="16"/>
      <c r="I34" s="14"/>
      <c r="L34"/>
      <c r="P34"/>
    </row>
    <row r="35" spans="1:16" ht="18.75" customHeight="1" x14ac:dyDescent="0.2">
      <c r="A35" s="9"/>
      <c r="B35" s="9"/>
      <c r="C35" s="9"/>
      <c r="D35" s="10"/>
      <c r="E35" s="10"/>
      <c r="F35" s="10"/>
      <c r="G35" s="10"/>
      <c r="H35" s="11"/>
      <c r="I35" s="8"/>
      <c r="L35"/>
      <c r="P35"/>
    </row>
    <row r="36" spans="1:16" x14ac:dyDescent="0.2">
      <c r="I36" s="2"/>
      <c r="L36"/>
      <c r="P36"/>
    </row>
    <row r="37" spans="1:16" x14ac:dyDescent="0.2">
      <c r="L37"/>
      <c r="P37"/>
    </row>
    <row r="38" spans="1:16" x14ac:dyDescent="0.2">
      <c r="L38"/>
      <c r="P38"/>
    </row>
    <row r="39" spans="1:16" x14ac:dyDescent="0.2">
      <c r="L39"/>
    </row>
    <row r="40" spans="1:16" x14ac:dyDescent="0.2">
      <c r="L40"/>
    </row>
    <row r="41" spans="1:16" x14ac:dyDescent="0.2">
      <c r="L41"/>
    </row>
    <row r="42" spans="1:16" x14ac:dyDescent="0.2">
      <c r="L42"/>
    </row>
    <row r="43" spans="1:16" x14ac:dyDescent="0.2">
      <c r="L43"/>
    </row>
    <row r="44" spans="1:16" x14ac:dyDescent="0.2">
      <c r="L44"/>
    </row>
    <row r="45" spans="1:16" x14ac:dyDescent="0.2">
      <c r="L45"/>
    </row>
    <row r="46" spans="1:16" x14ac:dyDescent="0.2">
      <c r="L46"/>
    </row>
    <row r="47" spans="1:16" x14ac:dyDescent="0.2">
      <c r="L47"/>
    </row>
    <row r="48" spans="1:16" x14ac:dyDescent="0.2">
      <c r="L48"/>
    </row>
    <row r="49" spans="12:12" x14ac:dyDescent="0.2">
      <c r="L49"/>
    </row>
    <row r="50" spans="12:12" x14ac:dyDescent="0.2">
      <c r="L50"/>
    </row>
    <row r="51" spans="12:12" x14ac:dyDescent="0.2">
      <c r="L51"/>
    </row>
  </sheetData>
  <sheetProtection selectLockedCells="1" selectUnlockedCells="1"/>
  <mergeCells count="5">
    <mergeCell ref="B2:H2"/>
    <mergeCell ref="L16:L17"/>
    <mergeCell ref="L9:L10"/>
    <mergeCell ref="N17:O17"/>
    <mergeCell ref="L5:L6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2"/>
  <sheetViews>
    <sheetView workbookViewId="0">
      <selection activeCell="E22" sqref="E22"/>
    </sheetView>
  </sheetViews>
  <sheetFormatPr defaultRowHeight="12.75" x14ac:dyDescent="0.2"/>
  <cols>
    <col min="2" max="2" width="69.42578125" customWidth="1"/>
  </cols>
  <sheetData>
    <row r="1" spans="2:2" ht="43.5" customHeight="1" thickBot="1" x14ac:dyDescent="0.25"/>
    <row r="2" spans="2:2" ht="33" customHeight="1" thickTop="1" thickBot="1" x14ac:dyDescent="0.25">
      <c r="B2" s="45" t="s">
        <v>102</v>
      </c>
    </row>
    <row r="3" spans="2:2" ht="17.25" thickTop="1" thickBot="1" x14ac:dyDescent="0.3">
      <c r="B3" s="44" t="str">
        <f>Classification!B4 &amp;", from"&amp;" "&amp; Classification!C4&amp;", donated"&amp;" "&amp; Classification!F4 &amp;" " &amp; Classification!E4&amp; IF(Classification!F4&gt;1,"s"," ")</f>
        <v>Vickie Anderson, from Greeley, CO, donated 2 Equipments</v>
      </c>
    </row>
    <row r="4" spans="2:2" ht="17.25" thickTop="1" thickBot="1" x14ac:dyDescent="0.3">
      <c r="B4" s="44" t="str">
        <f>Classification!B5 &amp;", from"&amp;" "&amp; Classification!C5&amp;", donated"&amp;" "&amp; Classification!F5 &amp;" " &amp; Classification!E5&amp; IF(Classification!F5&gt;1,"s"," ")</f>
        <v>Michael Anderson, from Topeka, KS, donated 3 Products</v>
      </c>
    </row>
    <row r="5" spans="2:2" ht="17.25" thickTop="1" thickBot="1" x14ac:dyDescent="0.3">
      <c r="B5" s="44" t="str">
        <f>Classification!B6 &amp;", from"&amp;" "&amp; Classification!C6&amp;", donated"&amp;" "&amp; Classification!F6 &amp;" " &amp; Classification!E6&amp; IF(Classification!F6&gt;1,"s"," ")</f>
        <v>Natalie Barguno, from Phoenix, AZ, donated 3 Gift Certificates</v>
      </c>
    </row>
    <row r="6" spans="2:2" ht="17.25" thickTop="1" thickBot="1" x14ac:dyDescent="0.3">
      <c r="B6" s="44" t="str">
        <f>Classification!B7 &amp;", from"&amp;" "&amp; Classification!C7&amp;", donated"&amp;" "&amp; Classification!F7 &amp;" " &amp; Classification!E7&amp; IF(Classification!F7&gt;1,"s"," ")</f>
        <v>Dennis Boothe, from Alva, OK, donated 2 Services</v>
      </c>
    </row>
    <row r="7" spans="2:2" ht="17.25" thickTop="1" thickBot="1" x14ac:dyDescent="0.3">
      <c r="B7" s="44" t="str">
        <f>Classification!B8 &amp;", from"&amp;" "&amp; Classification!C8&amp;", donated"&amp;" "&amp; Classification!F8 &amp;" " &amp; Classification!E8&amp; IF(Classification!F8&gt;1,"s"," ")</f>
        <v xml:space="preserve">Benjamin Brown, from Tucson, AZ, donated 1 Equipment </v>
      </c>
    </row>
    <row r="8" spans="2:2" ht="17.25" thickTop="1" thickBot="1" x14ac:dyDescent="0.3">
      <c r="B8" s="44" t="str">
        <f>Classification!B9 &amp;", from"&amp;" "&amp; Classification!C9&amp;", donated"&amp;" "&amp; Classification!F9 &amp;" " &amp; Classification!E9&amp; IF(Classification!F9&gt;1,"s"," ")</f>
        <v>Emiko Francani, from Emporia, KS, donated 2 Gift Certificates</v>
      </c>
    </row>
    <row r="9" spans="2:2" ht="17.25" thickTop="1" thickBot="1" x14ac:dyDescent="0.3">
      <c r="B9" s="44" t="str">
        <f>Classification!B10 &amp;", from"&amp;" "&amp; Classification!C10&amp;", donated"&amp;" "&amp; Classification!F10 &amp;" " &amp; Classification!E10&amp; IF(Classification!F10&gt;1,"s"," ")</f>
        <v>Robert Hall, from Denver, CO, donated 3 Gift Certificates</v>
      </c>
    </row>
    <row r="10" spans="2:2" ht="17.25" thickTop="1" thickBot="1" x14ac:dyDescent="0.3">
      <c r="B10" s="44" t="str">
        <f>Classification!B11 &amp;", from"&amp;" "&amp; Classification!C11&amp;", donated"&amp;" "&amp; Classification!F11 &amp;" " &amp; Classification!E11&amp; IF(Classification!F11&gt;1,"s"," ")</f>
        <v xml:space="preserve">Tara Huber, from Omaha, NE, donated 1 Equipment </v>
      </c>
    </row>
    <row r="11" spans="2:2" ht="17.25" thickTop="1" thickBot="1" x14ac:dyDescent="0.3">
      <c r="B11" s="44" t="str">
        <f>Classification!B12 &amp;", from"&amp;" "&amp; Classification!C12&amp;", donated"&amp;" "&amp; Classification!F12 &amp;" " &amp; Classification!E12&amp; IF(Classification!F12&gt;1,"s"," ")</f>
        <v>Kevin Jackson, from Amarillo, TX, donated 4 Gift Certificates</v>
      </c>
    </row>
    <row r="12" spans="2:2" ht="17.25" thickTop="1" thickBot="1" x14ac:dyDescent="0.3">
      <c r="B12" s="44" t="str">
        <f>Classification!B13 &amp;", from"&amp;" "&amp; Classification!C13&amp;", donated"&amp;" "&amp; Classification!F13 &amp;" " &amp; Classification!E13&amp; IF(Classification!F13&gt;1,"s"," ")</f>
        <v>Peggy Jackson, from Grand Junction, CO, donated 2 Gift Certificates</v>
      </c>
    </row>
    <row r="13" spans="2:2" ht="17.25" thickTop="1" thickBot="1" x14ac:dyDescent="0.3">
      <c r="B13" s="44" t="str">
        <f>Classification!B14 &amp;", from"&amp;" "&amp; Classification!C14&amp;", donated"&amp;" "&amp; Classification!F14 &amp;" " &amp; Classification!E14&amp; IF(Classification!F14&gt;1,"s"," ")</f>
        <v>Kim Jansen, from Oklahoma City, OK, donated 3 Equipments</v>
      </c>
    </row>
    <row r="14" spans="2:2" ht="17.25" thickTop="1" thickBot="1" x14ac:dyDescent="0.3">
      <c r="B14" s="44" t="str">
        <f>Classification!B15 &amp;", from"&amp;" "&amp; Classification!C15&amp;", donated"&amp;" "&amp; Classification!F15 &amp;" " &amp; Classification!E15&amp; IF(Classification!F15&gt;1,"s"," ")</f>
        <v>Kim Jones, from Oklahoma City, OK, donated 4 Products</v>
      </c>
    </row>
    <row r="15" spans="2:2" ht="17.25" thickTop="1" thickBot="1" x14ac:dyDescent="0.3">
      <c r="B15" s="44" t="str">
        <f>Classification!B16 &amp;", from"&amp;" "&amp; Classification!C16&amp;", donated"&amp;" "&amp; Classification!F16 &amp;" " &amp; Classification!E16&amp; IF(Classification!F16&gt;1,"s"," ")</f>
        <v>Kelly Kripton, from Dodge City, KS, donated 2 Products</v>
      </c>
    </row>
    <row r="16" spans="2:2" ht="17.25" thickTop="1" thickBot="1" x14ac:dyDescent="0.3">
      <c r="B16" s="44" t="str">
        <f>Classification!B17 &amp;", from"&amp;" "&amp; Classification!C17&amp;", donated"&amp;" "&amp; Classification!F17 &amp;" " &amp; Classification!E17&amp; IF(Classification!F17&gt;1,"s"," ")</f>
        <v>Kristen Kripton, from Fort Collins, CO, donated 2 Services</v>
      </c>
    </row>
    <row r="17" spans="2:2" ht="17.25" thickTop="1" thickBot="1" x14ac:dyDescent="0.3">
      <c r="B17" s="44" t="str">
        <f>Classification!B18 &amp;", from"&amp;" "&amp; Classification!C18&amp;", donated"&amp;" "&amp; Classification!F18 &amp;" " &amp; Classification!E18&amp; IF(Classification!F18&gt;1,"s"," ")</f>
        <v>Larry Lopez, from Topeka, KS, donated 4 Gift Certificates</v>
      </c>
    </row>
    <row r="18" spans="2:2" ht="17.25" thickTop="1" thickBot="1" x14ac:dyDescent="0.3">
      <c r="B18" s="44" t="str">
        <f>Classification!B19 &amp;", from"&amp;" "&amp; Classification!C19&amp;", donated"&amp;" "&amp; Classification!F19 &amp;" " &amp; Classification!E19&amp; IF(Classification!F19&gt;1,"s"," ")</f>
        <v>George Martin, from Denver, CO, donated 2 Others</v>
      </c>
    </row>
    <row r="19" spans="2:2" ht="17.25" thickTop="1" thickBot="1" x14ac:dyDescent="0.3">
      <c r="B19" s="44" t="str">
        <f>Classification!B20 &amp;", from"&amp;" "&amp; Classification!C20&amp;", donated"&amp;" "&amp; Classification!F20 &amp;" " &amp; Classification!E20&amp; IF(Classification!F20&gt;1,"s"," ")</f>
        <v>Shelly Martin, from San Fransisco, CA, donated 2 Others</v>
      </c>
    </row>
    <row r="20" spans="2:2" ht="17.25" thickTop="1" thickBot="1" x14ac:dyDescent="0.3">
      <c r="B20" s="44" t="str">
        <f>Classification!B21 &amp;", from"&amp;" "&amp; Classification!C21&amp;", donated"&amp;" "&amp; Classification!F21 &amp;" " &amp; Classification!E21&amp; IF(Classification!F21&gt;1,"s"," ")</f>
        <v>Catherine McCue, from Tulsa, OK, donated 2 Gift Certificates</v>
      </c>
    </row>
    <row r="21" spans="2:2" ht="17.25" thickTop="1" thickBot="1" x14ac:dyDescent="0.3">
      <c r="B21" s="44" t="str">
        <f>Classification!B22 &amp;", from"&amp;" "&amp; Classification!C22&amp;", donated"&amp;" "&amp; Classification!F22 &amp;" " &amp; Classification!E22&amp; IF(Classification!F22&gt;1,"s"," ")</f>
        <v>Marion McMahon, from Tulsa, OK, donated 2 Gift Certificates</v>
      </c>
    </row>
    <row r="22" spans="2:2" ht="17.25" thickTop="1" thickBot="1" x14ac:dyDescent="0.3">
      <c r="B22" s="44" t="str">
        <f>Classification!B23 &amp;", from"&amp;" "&amp; Classification!C23&amp;", donated"&amp;" "&amp; Classification!F23 &amp;" " &amp; Classification!E23&amp; IF(Classification!F23&gt;1,"s"," ")</f>
        <v>Robert McMahon, from Lincoln, NE, donated 2 Services</v>
      </c>
    </row>
    <row r="23" spans="2:2" ht="17.25" thickTop="1" thickBot="1" x14ac:dyDescent="0.3">
      <c r="B23" s="44" t="str">
        <f>Classification!B24 &amp;", from"&amp;" "&amp; Classification!C24&amp;", donated"&amp;" "&amp; Classification!F24 &amp;" " &amp; Classification!E24&amp; IF(Classification!F24&gt;1,"s"," ")</f>
        <v>Catherine McQuaide, from Dallas, TX, donated 3 Products</v>
      </c>
    </row>
    <row r="24" spans="2:2" ht="17.25" thickTop="1" thickBot="1" x14ac:dyDescent="0.3">
      <c r="B24" s="44" t="str">
        <f>Classification!B25 &amp;", from"&amp;" "&amp; Classification!C25&amp;", donated"&amp;" "&amp; Classification!F25 &amp;" " &amp; Classification!E25&amp; IF(Classification!F25&gt;1,"s"," ")</f>
        <v>Anita Miller, from Grand Junction, CO, donated 4 Equipments</v>
      </c>
    </row>
    <row r="25" spans="2:2" ht="17.25" thickTop="1" thickBot="1" x14ac:dyDescent="0.3">
      <c r="B25" s="44" t="str">
        <f>Classification!B26 &amp;", from"&amp;" "&amp; Classification!C26&amp;", donated"&amp;" "&amp; Classification!F26 &amp;" " &amp; Classification!E26&amp; IF(Classification!F26&gt;1,"s"," ")</f>
        <v>Huong Ngyun, from Dallas, TX, donated 2 Others</v>
      </c>
    </row>
    <row r="26" spans="2:2" ht="17.25" thickTop="1" thickBot="1" x14ac:dyDescent="0.3">
      <c r="B26" s="44" t="str">
        <f>Classification!B27 &amp;", from"&amp;" "&amp; Classification!C27&amp;", donated"&amp;" "&amp; Classification!F27 &amp;" " &amp; Classification!E27&amp; IF(Classification!F27&gt;1,"s"," ")</f>
        <v>Ian Parker, from Lubbock, TX, donated 3 Gift Certificates</v>
      </c>
    </row>
    <row r="27" spans="2:2" ht="17.25" thickTop="1" thickBot="1" x14ac:dyDescent="0.3">
      <c r="B27" s="44" t="str">
        <f>Classification!B28 &amp;", from"&amp;" "&amp; Classification!C28&amp;", donated"&amp;" "&amp; Classification!F28 &amp;" " &amp; Classification!E28&amp; IF(Classification!F28&gt;1,"s"," ")</f>
        <v>Huong Pham, from Colorado City, CO, donated 3 Gift Certificates</v>
      </c>
    </row>
    <row r="28" spans="2:2" ht="17.25" thickTop="1" thickBot="1" x14ac:dyDescent="0.3">
      <c r="B28" s="44" t="str">
        <f>Classification!B29 &amp;", from"&amp;" "&amp; Classification!C29&amp;", donated"&amp;" "&amp; Classification!F29 &amp;" " &amp; Classification!E29&amp; IF(Classification!F29&gt;1,"s"," ")</f>
        <v>Donna Reed, from Dumas, TX, donated 2 Gift Certificates</v>
      </c>
    </row>
    <row r="29" spans="2:2" ht="17.25" thickTop="1" thickBot="1" x14ac:dyDescent="0.3">
      <c r="B29" s="44" t="str">
        <f>Classification!B30 &amp;", from"&amp;" "&amp; Classification!C30&amp;", donated"&amp;" "&amp; Classification!F30 &amp;" " &amp; Classification!E30&amp; IF(Classification!F30&gt;1,"s"," ")</f>
        <v>Dan Reed, from Austin, TX, donated 2 Services</v>
      </c>
    </row>
    <row r="30" spans="2:2" ht="17.25" thickTop="1" thickBot="1" x14ac:dyDescent="0.3">
      <c r="B30" s="44" t="str">
        <f>Classification!B31 &amp;", from"&amp;" "&amp; Classification!C31&amp;", donated"&amp;" "&amp; Classification!F31 &amp;" " &amp; Classification!E31&amp; IF(Classification!F31&gt;1,"s"," ")</f>
        <v xml:space="preserve">Jennifer Ward, from Houston, TX, donated 1 Product </v>
      </c>
    </row>
    <row r="31" spans="2:2" ht="17.25" thickTop="1" thickBot="1" x14ac:dyDescent="0.3">
      <c r="B31" s="44" t="str">
        <f>Classification!B32 &amp;", from"&amp;" "&amp; Classification!C32&amp;", donated"&amp;" "&amp; Classification!F32 &amp;" " &amp; Classification!E32&amp; IF(Classification!F32&gt;1,"s"," ")</f>
        <v xml:space="preserve">Bobby Wilcox, from Lincoln, NE, donated 1 Gift Certificate </v>
      </c>
    </row>
    <row r="32" spans="2:2" ht="16.5" thickTop="1" x14ac:dyDescent="0.25">
      <c r="B32" s="44" t="str">
        <f>Classification!B33 &amp;", from"&amp;" "&amp; Classification!C33&amp;", donated"&amp;" "&amp; Classification!F33 &amp;" " &amp; Classification!E33&amp; IF(Classification!F33&gt;1,"s"," ")</f>
        <v>Idelle Wilcox, from Oklahoma City, OK, donated 4 Gift Certificates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tabSelected="1" topLeftCell="A13" zoomScale="90" zoomScaleNormal="90" zoomScalePageLayoutView="50" workbookViewId="0">
      <selection activeCell="K42" sqref="K42"/>
    </sheetView>
  </sheetViews>
  <sheetFormatPr defaultRowHeight="12.75" x14ac:dyDescent="0.2"/>
  <cols>
    <col min="1" max="1" width="2.85546875" style="2" customWidth="1"/>
    <col min="2" max="2" width="20.140625" style="2" bestFit="1" customWidth="1"/>
    <col min="3" max="3" width="15.42578125" style="6" bestFit="1" customWidth="1"/>
    <col min="4" max="4" width="8.85546875" style="6" customWidth="1"/>
    <col min="5" max="5" width="13.42578125" style="6" customWidth="1"/>
    <col min="6" max="6" width="15.42578125" style="6" bestFit="1" customWidth="1"/>
    <col min="7" max="7" width="16.5703125" style="6" customWidth="1"/>
    <col min="8" max="8" width="3.42578125" style="1" customWidth="1"/>
    <col min="9" max="9" width="3.42578125" customWidth="1"/>
    <col min="10" max="16384" width="9.140625" style="2"/>
  </cols>
  <sheetData>
    <row r="1" spans="1:12" ht="12" customHeight="1" x14ac:dyDescent="0.2">
      <c r="A1" s="15"/>
      <c r="B1" s="15"/>
      <c r="C1" s="15"/>
      <c r="D1" s="15"/>
      <c r="E1" s="15"/>
      <c r="F1" s="15"/>
      <c r="G1" s="15"/>
      <c r="H1" s="14"/>
    </row>
    <row r="2" spans="1:12" ht="49.5" customHeight="1" thickBot="1" x14ac:dyDescent="1.1000000000000001">
      <c r="A2" s="17"/>
      <c r="B2" s="64" t="s">
        <v>61</v>
      </c>
      <c r="C2" s="64"/>
      <c r="D2" s="64"/>
      <c r="E2" s="64"/>
      <c r="F2" s="64"/>
      <c r="G2" s="64"/>
      <c r="H2" s="13"/>
      <c r="J2" s="1"/>
    </row>
    <row r="3" spans="1:12" s="4" customFormat="1" ht="30" customHeight="1" thickTop="1" thickBot="1" x14ac:dyDescent="0.25">
      <c r="A3" s="12"/>
      <c r="B3" s="40" t="s">
        <v>60</v>
      </c>
      <c r="C3" s="40" t="s">
        <v>0</v>
      </c>
      <c r="D3" s="40" t="s">
        <v>84</v>
      </c>
      <c r="E3" s="41" t="s">
        <v>89</v>
      </c>
      <c r="F3" s="41" t="s">
        <v>93</v>
      </c>
      <c r="G3" s="41" t="s">
        <v>94</v>
      </c>
      <c r="H3" s="13"/>
      <c r="I3"/>
      <c r="J3" s="3"/>
    </row>
    <row r="4" spans="1:12" s="5" customFormat="1" ht="15.95" customHeight="1" thickTop="1" thickBot="1" x14ac:dyDescent="0.25">
      <c r="A4" s="18"/>
      <c r="B4" s="19" t="str">
        <f>Classification!B4</f>
        <v>Vickie Anderson</v>
      </c>
      <c r="C4" s="22" t="str">
        <f>Classification!E4</f>
        <v>Equipment</v>
      </c>
      <c r="D4" s="22">
        <f>Classification!F4</f>
        <v>2</v>
      </c>
      <c r="E4" s="23">
        <f>Classification!G4</f>
        <v>145</v>
      </c>
      <c r="F4" s="57">
        <f>D4*E4*0.2</f>
        <v>58</v>
      </c>
      <c r="G4" s="47" t="str">
        <f>IF(D4*E4&gt;400,D4*E4*0.4," ")</f>
        <v xml:space="preserve"> </v>
      </c>
      <c r="H4" s="13"/>
      <c r="I4"/>
      <c r="J4" s="1"/>
    </row>
    <row r="5" spans="1:12" ht="15.95" customHeight="1" thickTop="1" thickBot="1" x14ac:dyDescent="0.25">
      <c r="A5" s="17"/>
      <c r="B5" s="24" t="str">
        <f>Classification!B5</f>
        <v>Michael Anderson</v>
      </c>
      <c r="C5" s="27" t="str">
        <f>Classification!E5</f>
        <v>Product</v>
      </c>
      <c r="D5" s="27">
        <f>Classification!F5</f>
        <v>3</v>
      </c>
      <c r="E5" s="28">
        <f>Classification!G5</f>
        <v>75</v>
      </c>
      <c r="F5" s="57">
        <f t="shared" ref="F5:F33" si="0">D5*E5*0.2</f>
        <v>45</v>
      </c>
      <c r="G5" s="47" t="str">
        <f t="shared" ref="G5:G33" si="1">IF(D5*E5&gt;400,D5*E5*0.4," ")</f>
        <v xml:space="preserve"> </v>
      </c>
      <c r="H5" s="13"/>
      <c r="J5" s="1"/>
    </row>
    <row r="6" spans="1:12" ht="15.95" customHeight="1" thickTop="1" thickBot="1" x14ac:dyDescent="0.25">
      <c r="A6" s="17"/>
      <c r="B6" s="24" t="str">
        <f>Classification!B6</f>
        <v>Natalie Barguno</v>
      </c>
      <c r="C6" s="27" t="str">
        <f>Classification!E6</f>
        <v>Gift Certificate</v>
      </c>
      <c r="D6" s="27">
        <f>Classification!F6</f>
        <v>3</v>
      </c>
      <c r="E6" s="28">
        <f>Classification!G6</f>
        <v>50</v>
      </c>
      <c r="F6" s="57">
        <f t="shared" si="0"/>
        <v>30</v>
      </c>
      <c r="G6" s="47" t="str">
        <f t="shared" si="1"/>
        <v xml:space="preserve"> </v>
      </c>
      <c r="H6" s="13"/>
      <c r="J6" s="1"/>
      <c r="L6"/>
    </row>
    <row r="7" spans="1:12" ht="15.95" customHeight="1" thickTop="1" thickBot="1" x14ac:dyDescent="0.25">
      <c r="A7" s="17"/>
      <c r="B7" s="24" t="str">
        <f>Classification!B7</f>
        <v>Dennis Boothe</v>
      </c>
      <c r="C7" s="27" t="str">
        <f>Classification!E7</f>
        <v>Service</v>
      </c>
      <c r="D7" s="27">
        <f>Classification!F7</f>
        <v>2</v>
      </c>
      <c r="E7" s="28">
        <f>Classification!G7</f>
        <v>65</v>
      </c>
      <c r="F7" s="57">
        <f t="shared" si="0"/>
        <v>26</v>
      </c>
      <c r="G7" s="47" t="str">
        <f t="shared" si="1"/>
        <v xml:space="preserve"> </v>
      </c>
      <c r="H7" s="13"/>
      <c r="J7" s="1"/>
      <c r="L7"/>
    </row>
    <row r="8" spans="1:12" ht="15.95" customHeight="1" thickTop="1" thickBot="1" x14ac:dyDescent="0.25">
      <c r="A8" s="17"/>
      <c r="B8" s="24" t="str">
        <f>Classification!B8</f>
        <v>Benjamin Brown</v>
      </c>
      <c r="C8" s="27" t="str">
        <f>Classification!E8</f>
        <v>Equipment</v>
      </c>
      <c r="D8" s="27">
        <f>Classification!F8</f>
        <v>1</v>
      </c>
      <c r="E8" s="28">
        <f>Classification!G8</f>
        <v>400</v>
      </c>
      <c r="F8" s="57">
        <f t="shared" si="0"/>
        <v>80</v>
      </c>
      <c r="G8" s="47" t="str">
        <f t="shared" si="1"/>
        <v xml:space="preserve"> </v>
      </c>
      <c r="H8" s="13"/>
      <c r="J8" s="1"/>
      <c r="L8"/>
    </row>
    <row r="9" spans="1:12" ht="15.95" customHeight="1" thickTop="1" thickBot="1" x14ac:dyDescent="0.25">
      <c r="A9" s="17"/>
      <c r="B9" s="24" t="str">
        <f>Classification!B9</f>
        <v>Emiko Francani</v>
      </c>
      <c r="C9" s="27" t="str">
        <f>Classification!E9</f>
        <v>Gift Certificate</v>
      </c>
      <c r="D9" s="27">
        <f>Classification!F9</f>
        <v>2</v>
      </c>
      <c r="E9" s="28">
        <f>Classification!G9</f>
        <v>75</v>
      </c>
      <c r="F9" s="57">
        <f t="shared" si="0"/>
        <v>30</v>
      </c>
      <c r="G9" s="47" t="str">
        <f t="shared" si="1"/>
        <v xml:space="preserve"> </v>
      </c>
      <c r="H9" s="13"/>
      <c r="J9" s="1"/>
      <c r="L9"/>
    </row>
    <row r="10" spans="1:12" ht="15.95" customHeight="1" thickTop="1" thickBot="1" x14ac:dyDescent="0.25">
      <c r="A10" s="17"/>
      <c r="B10" s="24" t="str">
        <f>Classification!B10</f>
        <v>Robert Hall</v>
      </c>
      <c r="C10" s="27" t="str">
        <f>Classification!E10</f>
        <v>Gift Certificate</v>
      </c>
      <c r="D10" s="27">
        <f>Classification!F10</f>
        <v>3</v>
      </c>
      <c r="E10" s="28">
        <f>Classification!G10</f>
        <v>50</v>
      </c>
      <c r="F10" s="57">
        <f t="shared" si="0"/>
        <v>30</v>
      </c>
      <c r="G10" s="47" t="str">
        <f t="shared" si="1"/>
        <v xml:space="preserve"> </v>
      </c>
      <c r="H10" s="13"/>
      <c r="J10" s="1"/>
      <c r="L10"/>
    </row>
    <row r="11" spans="1:12" ht="15.95" customHeight="1" thickTop="1" thickBot="1" x14ac:dyDescent="0.25">
      <c r="A11" s="17"/>
      <c r="B11" s="24" t="str">
        <f>Classification!B11</f>
        <v>Tara Huber</v>
      </c>
      <c r="C11" s="27" t="str">
        <f>Classification!E11</f>
        <v>Equipment</v>
      </c>
      <c r="D11" s="27">
        <f>Classification!F11</f>
        <v>1</v>
      </c>
      <c r="E11" s="28">
        <f>Classification!G11</f>
        <v>1000</v>
      </c>
      <c r="F11" s="57">
        <f t="shared" si="0"/>
        <v>200</v>
      </c>
      <c r="G11" s="47">
        <f t="shared" si="1"/>
        <v>400</v>
      </c>
      <c r="H11" s="13"/>
      <c r="J11" s="1"/>
      <c r="L11"/>
    </row>
    <row r="12" spans="1:12" ht="15.95" customHeight="1" thickTop="1" thickBot="1" x14ac:dyDescent="0.25">
      <c r="A12" s="17"/>
      <c r="B12" s="24" t="str">
        <f>Classification!B12</f>
        <v>Kevin Jackson</v>
      </c>
      <c r="C12" s="27" t="str">
        <f>Classification!E12</f>
        <v>Gift Certificate</v>
      </c>
      <c r="D12" s="27">
        <f>Classification!F12</f>
        <v>4</v>
      </c>
      <c r="E12" s="28">
        <f>Classification!G12</f>
        <v>30</v>
      </c>
      <c r="F12" s="57">
        <f t="shared" si="0"/>
        <v>24</v>
      </c>
      <c r="G12" s="47" t="str">
        <f t="shared" si="1"/>
        <v xml:space="preserve"> </v>
      </c>
      <c r="H12" s="13"/>
      <c r="J12" s="1"/>
      <c r="L12"/>
    </row>
    <row r="13" spans="1:12" ht="15.95" customHeight="1" thickTop="1" thickBot="1" x14ac:dyDescent="0.25">
      <c r="A13" s="17"/>
      <c r="B13" s="24" t="str">
        <f>Classification!B13</f>
        <v>Peggy Jackson</v>
      </c>
      <c r="C13" s="27" t="str">
        <f>Classification!E13</f>
        <v>Gift Certificate</v>
      </c>
      <c r="D13" s="27">
        <f>Classification!F13</f>
        <v>2</v>
      </c>
      <c r="E13" s="28">
        <f>Classification!G13</f>
        <v>75</v>
      </c>
      <c r="F13" s="57">
        <f t="shared" si="0"/>
        <v>30</v>
      </c>
      <c r="G13" s="47" t="str">
        <f t="shared" si="1"/>
        <v xml:space="preserve"> </v>
      </c>
      <c r="H13" s="13"/>
      <c r="J13" s="1"/>
      <c r="L13"/>
    </row>
    <row r="14" spans="1:12" ht="15.95" customHeight="1" thickTop="1" thickBot="1" x14ac:dyDescent="0.25">
      <c r="A14" s="17"/>
      <c r="B14" s="24" t="str">
        <f>Classification!B14</f>
        <v>Kim Jansen</v>
      </c>
      <c r="C14" s="27" t="str">
        <f>Classification!E14</f>
        <v>Equipment</v>
      </c>
      <c r="D14" s="27">
        <f>Classification!F14</f>
        <v>3</v>
      </c>
      <c r="E14" s="28">
        <f>Classification!G14</f>
        <v>200</v>
      </c>
      <c r="F14" s="57">
        <f t="shared" si="0"/>
        <v>120</v>
      </c>
      <c r="G14" s="47">
        <f t="shared" si="1"/>
        <v>240</v>
      </c>
      <c r="H14" s="13"/>
      <c r="J14" s="1"/>
      <c r="L14"/>
    </row>
    <row r="15" spans="1:12" ht="15.95" customHeight="1" thickTop="1" thickBot="1" x14ac:dyDescent="0.25">
      <c r="A15" s="17"/>
      <c r="B15" s="24" t="str">
        <f>Classification!B15</f>
        <v>Kim Jones</v>
      </c>
      <c r="C15" s="27" t="str">
        <f>Classification!E15</f>
        <v>Product</v>
      </c>
      <c r="D15" s="27">
        <f>Classification!F15</f>
        <v>4</v>
      </c>
      <c r="E15" s="28">
        <f>Classification!G15</f>
        <v>20</v>
      </c>
      <c r="F15" s="57">
        <f t="shared" si="0"/>
        <v>16</v>
      </c>
      <c r="G15" s="47" t="str">
        <f t="shared" si="1"/>
        <v xml:space="preserve"> </v>
      </c>
      <c r="H15" s="13"/>
      <c r="J15" s="1"/>
      <c r="L15"/>
    </row>
    <row r="16" spans="1:12" ht="15.95" customHeight="1" thickTop="1" thickBot="1" x14ac:dyDescent="0.25">
      <c r="A16" s="17"/>
      <c r="B16" s="24" t="str">
        <f>Classification!B16</f>
        <v>Kelly Kripton</v>
      </c>
      <c r="C16" s="27" t="str">
        <f>Classification!E16</f>
        <v>Product</v>
      </c>
      <c r="D16" s="27">
        <f>Classification!F16</f>
        <v>2</v>
      </c>
      <c r="E16" s="28">
        <f>Classification!G16</f>
        <v>75</v>
      </c>
      <c r="F16" s="57">
        <f t="shared" si="0"/>
        <v>30</v>
      </c>
      <c r="G16" s="47" t="str">
        <f t="shared" si="1"/>
        <v xml:space="preserve"> </v>
      </c>
      <c r="H16" s="13"/>
      <c r="J16" s="1"/>
      <c r="L16"/>
    </row>
    <row r="17" spans="1:12" ht="15.95" customHeight="1" thickTop="1" thickBot="1" x14ac:dyDescent="0.25">
      <c r="A17" s="17"/>
      <c r="B17" s="24" t="str">
        <f>Classification!B17</f>
        <v>Kristen Kripton</v>
      </c>
      <c r="C17" s="27" t="str">
        <f>Classification!E17</f>
        <v>Service</v>
      </c>
      <c r="D17" s="27">
        <f>Classification!F17</f>
        <v>2</v>
      </c>
      <c r="E17" s="28">
        <f>Classification!G17</f>
        <v>45</v>
      </c>
      <c r="F17" s="57">
        <f t="shared" si="0"/>
        <v>18</v>
      </c>
      <c r="G17" s="47" t="str">
        <f t="shared" si="1"/>
        <v xml:space="preserve"> </v>
      </c>
      <c r="H17" s="13"/>
      <c r="J17" s="1"/>
      <c r="L17"/>
    </row>
    <row r="18" spans="1:12" ht="15.95" customHeight="1" thickTop="1" thickBot="1" x14ac:dyDescent="0.25">
      <c r="A18" s="17"/>
      <c r="B18" s="24" t="str">
        <f>Classification!B18</f>
        <v>Larry Lopez</v>
      </c>
      <c r="C18" s="27" t="str">
        <f>Classification!E18</f>
        <v>Gift Certificate</v>
      </c>
      <c r="D18" s="27">
        <f>Classification!F18</f>
        <v>4</v>
      </c>
      <c r="E18" s="28">
        <f>Classification!G18</f>
        <v>40</v>
      </c>
      <c r="F18" s="57">
        <f t="shared" si="0"/>
        <v>32</v>
      </c>
      <c r="G18" s="47" t="str">
        <f t="shared" si="1"/>
        <v xml:space="preserve"> </v>
      </c>
      <c r="H18" s="13"/>
      <c r="J18" s="1"/>
      <c r="L18"/>
    </row>
    <row r="19" spans="1:12" ht="15.95" customHeight="1" thickTop="1" thickBot="1" x14ac:dyDescent="0.25">
      <c r="A19" s="17"/>
      <c r="B19" s="24" t="str">
        <f>Classification!B19</f>
        <v>George Martin</v>
      </c>
      <c r="C19" s="27" t="str">
        <f>Classification!E19</f>
        <v>Other</v>
      </c>
      <c r="D19" s="27">
        <f>Classification!F19</f>
        <v>2</v>
      </c>
      <c r="E19" s="28">
        <f>Classification!G19</f>
        <v>50</v>
      </c>
      <c r="F19" s="57">
        <f t="shared" si="0"/>
        <v>20</v>
      </c>
      <c r="G19" s="47" t="str">
        <f t="shared" si="1"/>
        <v xml:space="preserve"> </v>
      </c>
      <c r="H19" s="13"/>
      <c r="J19" s="1"/>
      <c r="L19"/>
    </row>
    <row r="20" spans="1:12" ht="15.95" customHeight="1" thickTop="1" thickBot="1" x14ac:dyDescent="0.25">
      <c r="A20" s="17"/>
      <c r="B20" s="24" t="str">
        <f>Classification!B20</f>
        <v>Shelly Martin</v>
      </c>
      <c r="C20" s="27" t="str">
        <f>Classification!E20</f>
        <v>Other</v>
      </c>
      <c r="D20" s="27">
        <f>Classification!F20</f>
        <v>2</v>
      </c>
      <c r="E20" s="28">
        <f>Classification!G20</f>
        <v>50</v>
      </c>
      <c r="F20" s="57">
        <f t="shared" si="0"/>
        <v>20</v>
      </c>
      <c r="G20" s="47" t="str">
        <f t="shared" si="1"/>
        <v xml:space="preserve"> </v>
      </c>
      <c r="H20" s="13"/>
      <c r="J20" s="1"/>
      <c r="L20"/>
    </row>
    <row r="21" spans="1:12" ht="15.95" customHeight="1" thickTop="1" thickBot="1" x14ac:dyDescent="0.25">
      <c r="A21" s="17"/>
      <c r="B21" s="24" t="str">
        <f>Classification!B21</f>
        <v>Catherine McCue</v>
      </c>
      <c r="C21" s="27" t="str">
        <f>Classification!E21</f>
        <v>Gift Certificate</v>
      </c>
      <c r="D21" s="27">
        <f>Classification!F21</f>
        <v>2</v>
      </c>
      <c r="E21" s="28">
        <f>Classification!G21</f>
        <v>40</v>
      </c>
      <c r="F21" s="57">
        <f t="shared" si="0"/>
        <v>16</v>
      </c>
      <c r="G21" s="47" t="str">
        <f t="shared" si="1"/>
        <v xml:space="preserve"> </v>
      </c>
      <c r="H21" s="13"/>
      <c r="J21" s="1"/>
      <c r="L21"/>
    </row>
    <row r="22" spans="1:12" ht="15.95" customHeight="1" thickTop="1" thickBot="1" x14ac:dyDescent="0.25">
      <c r="A22" s="17"/>
      <c r="B22" s="24" t="str">
        <f>Classification!B22</f>
        <v>Marion McMahon</v>
      </c>
      <c r="C22" s="27" t="str">
        <f>Classification!E22</f>
        <v>Gift Certificate</v>
      </c>
      <c r="D22" s="27">
        <f>Classification!F22</f>
        <v>2</v>
      </c>
      <c r="E22" s="28">
        <f>Classification!G22</f>
        <v>50</v>
      </c>
      <c r="F22" s="57">
        <f t="shared" si="0"/>
        <v>20</v>
      </c>
      <c r="G22" s="47" t="str">
        <f t="shared" si="1"/>
        <v xml:space="preserve"> </v>
      </c>
      <c r="H22" s="13"/>
      <c r="J22" s="1"/>
      <c r="L22"/>
    </row>
    <row r="23" spans="1:12" ht="15.95" customHeight="1" thickTop="1" thickBot="1" x14ac:dyDescent="0.25">
      <c r="A23" s="17"/>
      <c r="B23" s="24" t="str">
        <f>Classification!B23</f>
        <v>Robert McMahon</v>
      </c>
      <c r="C23" s="27" t="str">
        <f>Classification!E23</f>
        <v>Service</v>
      </c>
      <c r="D23" s="27">
        <f>Classification!F23</f>
        <v>2</v>
      </c>
      <c r="E23" s="28">
        <f>Classification!G23</f>
        <v>100</v>
      </c>
      <c r="F23" s="57">
        <f t="shared" si="0"/>
        <v>40</v>
      </c>
      <c r="G23" s="47" t="str">
        <f t="shared" si="1"/>
        <v xml:space="preserve"> </v>
      </c>
      <c r="H23" s="13"/>
      <c r="J23" s="1"/>
      <c r="L23"/>
    </row>
    <row r="24" spans="1:12" ht="15.95" customHeight="1" thickTop="1" thickBot="1" x14ac:dyDescent="0.25">
      <c r="A24" s="17"/>
      <c r="B24" s="24" t="str">
        <f>Classification!B24</f>
        <v>Catherine McQuaide</v>
      </c>
      <c r="C24" s="27" t="str">
        <f>Classification!E24</f>
        <v>Product</v>
      </c>
      <c r="D24" s="27">
        <f>Classification!F24</f>
        <v>3</v>
      </c>
      <c r="E24" s="28">
        <f>Classification!G24</f>
        <v>100</v>
      </c>
      <c r="F24" s="57">
        <f t="shared" si="0"/>
        <v>60</v>
      </c>
      <c r="G24" s="47" t="str">
        <f t="shared" si="1"/>
        <v xml:space="preserve"> </v>
      </c>
      <c r="H24" s="13"/>
      <c r="J24" s="1"/>
      <c r="L24"/>
    </row>
    <row r="25" spans="1:12" ht="15.95" customHeight="1" thickTop="1" thickBot="1" x14ac:dyDescent="0.25">
      <c r="A25" s="17"/>
      <c r="B25" s="24" t="str">
        <f>Classification!B25</f>
        <v>Anita Miller</v>
      </c>
      <c r="C25" s="27" t="str">
        <f>Classification!E25</f>
        <v>Equipment</v>
      </c>
      <c r="D25" s="27">
        <f>Classification!F25</f>
        <v>4</v>
      </c>
      <c r="E25" s="28">
        <f>Classification!G25</f>
        <v>145</v>
      </c>
      <c r="F25" s="57">
        <f t="shared" si="0"/>
        <v>116</v>
      </c>
      <c r="G25" s="47">
        <f t="shared" si="1"/>
        <v>232</v>
      </c>
      <c r="H25" s="13"/>
      <c r="J25" s="1"/>
      <c r="L25"/>
    </row>
    <row r="26" spans="1:12" ht="15.95" customHeight="1" thickTop="1" thickBot="1" x14ac:dyDescent="0.25">
      <c r="A26" s="17"/>
      <c r="B26" s="24" t="str">
        <f>Classification!B26</f>
        <v>Huong Ngyun</v>
      </c>
      <c r="C26" s="27" t="str">
        <f>Classification!E26</f>
        <v>Other</v>
      </c>
      <c r="D26" s="27">
        <f>Classification!F26</f>
        <v>2</v>
      </c>
      <c r="E26" s="28">
        <f>Classification!G26</f>
        <v>250</v>
      </c>
      <c r="F26" s="57">
        <f t="shared" si="0"/>
        <v>100</v>
      </c>
      <c r="G26" s="47">
        <f t="shared" si="1"/>
        <v>200</v>
      </c>
      <c r="H26" s="13"/>
      <c r="J26" s="1"/>
      <c r="L26"/>
    </row>
    <row r="27" spans="1:12" ht="15.95" customHeight="1" thickTop="1" thickBot="1" x14ac:dyDescent="0.25">
      <c r="A27" s="17"/>
      <c r="B27" s="24" t="str">
        <f>Classification!B27</f>
        <v>Ian Parker</v>
      </c>
      <c r="C27" s="27" t="str">
        <f>Classification!E27</f>
        <v>Gift Certificate</v>
      </c>
      <c r="D27" s="27">
        <f>Classification!F27</f>
        <v>3</v>
      </c>
      <c r="E27" s="28">
        <f>Classification!G27</f>
        <v>200</v>
      </c>
      <c r="F27" s="57">
        <f t="shared" si="0"/>
        <v>120</v>
      </c>
      <c r="G27" s="47">
        <f t="shared" si="1"/>
        <v>240</v>
      </c>
      <c r="H27" s="13"/>
      <c r="J27" s="1"/>
      <c r="L27"/>
    </row>
    <row r="28" spans="1:12" ht="15.95" customHeight="1" thickTop="1" thickBot="1" x14ac:dyDescent="0.25">
      <c r="A28" s="17"/>
      <c r="B28" s="24" t="str">
        <f>Classification!B28</f>
        <v>Huong Pham</v>
      </c>
      <c r="C28" s="27" t="str">
        <f>Classification!E28</f>
        <v>Gift Certificate</v>
      </c>
      <c r="D28" s="27">
        <f>Classification!F28</f>
        <v>3</v>
      </c>
      <c r="E28" s="28">
        <f>Classification!G28</f>
        <v>60</v>
      </c>
      <c r="F28" s="57">
        <f t="shared" si="0"/>
        <v>36</v>
      </c>
      <c r="G28" s="47" t="str">
        <f t="shared" si="1"/>
        <v xml:space="preserve"> </v>
      </c>
      <c r="H28" s="13"/>
      <c r="J28" s="1"/>
      <c r="L28"/>
    </row>
    <row r="29" spans="1:12" ht="15.95" customHeight="1" thickTop="1" thickBot="1" x14ac:dyDescent="0.25">
      <c r="A29" s="17"/>
      <c r="B29" s="24" t="str">
        <f>Classification!B29</f>
        <v>Donna Reed</v>
      </c>
      <c r="C29" s="27" t="str">
        <f>Classification!E29</f>
        <v>Gift Certificate</v>
      </c>
      <c r="D29" s="27">
        <f>Classification!F29</f>
        <v>2</v>
      </c>
      <c r="E29" s="28">
        <f>Classification!G29</f>
        <v>100</v>
      </c>
      <c r="F29" s="57">
        <f t="shared" si="0"/>
        <v>40</v>
      </c>
      <c r="G29" s="47" t="str">
        <f t="shared" si="1"/>
        <v xml:space="preserve"> </v>
      </c>
      <c r="H29" s="13"/>
      <c r="J29" s="1"/>
      <c r="L29"/>
    </row>
    <row r="30" spans="1:12" ht="15.95" customHeight="1" thickTop="1" thickBot="1" x14ac:dyDescent="0.25">
      <c r="A30" s="17"/>
      <c r="B30" s="24" t="str">
        <f>Classification!B30</f>
        <v>Dan Reed</v>
      </c>
      <c r="C30" s="27" t="str">
        <f>Classification!E30</f>
        <v>Service</v>
      </c>
      <c r="D30" s="27">
        <f>Classification!F30</f>
        <v>2</v>
      </c>
      <c r="E30" s="28">
        <f>Classification!G30</f>
        <v>100</v>
      </c>
      <c r="F30" s="57">
        <f t="shared" si="0"/>
        <v>40</v>
      </c>
      <c r="G30" s="47" t="str">
        <f t="shared" si="1"/>
        <v xml:space="preserve"> </v>
      </c>
      <c r="H30" s="13"/>
      <c r="J30" s="1"/>
      <c r="L30"/>
    </row>
    <row r="31" spans="1:12" ht="15.95" customHeight="1" thickTop="1" thickBot="1" x14ac:dyDescent="0.25">
      <c r="A31" s="17"/>
      <c r="B31" s="24" t="str">
        <f>Classification!B31</f>
        <v>Jennifer Ward</v>
      </c>
      <c r="C31" s="27" t="str">
        <f>Classification!E31</f>
        <v>Product</v>
      </c>
      <c r="D31" s="27">
        <f>Classification!F31</f>
        <v>1</v>
      </c>
      <c r="E31" s="28">
        <f>Classification!G31</f>
        <v>100</v>
      </c>
      <c r="F31" s="57">
        <f t="shared" si="0"/>
        <v>20</v>
      </c>
      <c r="G31" s="47" t="str">
        <f t="shared" si="1"/>
        <v xml:space="preserve"> </v>
      </c>
      <c r="H31" s="13"/>
      <c r="J31" s="1"/>
      <c r="L31"/>
    </row>
    <row r="32" spans="1:12" ht="15.95" customHeight="1" thickTop="1" thickBot="1" x14ac:dyDescent="0.25">
      <c r="A32" s="17"/>
      <c r="B32" s="24" t="str">
        <f>Classification!B32</f>
        <v>Bobby Wilcox</v>
      </c>
      <c r="C32" s="27" t="str">
        <f>Classification!E32</f>
        <v>Gift Certificate</v>
      </c>
      <c r="D32" s="27">
        <f>Classification!F32</f>
        <v>1</v>
      </c>
      <c r="E32" s="28">
        <f>Classification!G32</f>
        <v>100</v>
      </c>
      <c r="F32" s="57">
        <f t="shared" si="0"/>
        <v>20</v>
      </c>
      <c r="G32" s="47" t="str">
        <f t="shared" si="1"/>
        <v xml:space="preserve"> </v>
      </c>
      <c r="H32" s="13"/>
      <c r="J32" s="1"/>
      <c r="L32"/>
    </row>
    <row r="33" spans="1:12" ht="15.95" customHeight="1" thickTop="1" x14ac:dyDescent="0.2">
      <c r="A33" s="17"/>
      <c r="B33" s="29" t="str">
        <f>Classification!B33</f>
        <v>Idelle Wilcox</v>
      </c>
      <c r="C33" s="32" t="str">
        <f>Classification!E33</f>
        <v>Gift Certificate</v>
      </c>
      <c r="D33" s="32">
        <f>Classification!F33</f>
        <v>4</v>
      </c>
      <c r="E33" s="33">
        <f>Classification!G33</f>
        <v>45</v>
      </c>
      <c r="F33" s="57">
        <f t="shared" si="0"/>
        <v>36</v>
      </c>
      <c r="G33" s="47" t="str">
        <f t="shared" si="1"/>
        <v xml:space="preserve"> </v>
      </c>
      <c r="H33" s="14"/>
      <c r="J33" s="1"/>
      <c r="L33"/>
    </row>
    <row r="34" spans="1:12" ht="9.75" customHeight="1" x14ac:dyDescent="0.2">
      <c r="A34" s="15"/>
      <c r="B34" s="15"/>
      <c r="C34" s="15"/>
      <c r="D34" s="15"/>
      <c r="E34" s="15"/>
      <c r="F34" s="15"/>
      <c r="G34" s="15"/>
      <c r="H34" s="14"/>
      <c r="J34" s="1"/>
      <c r="L34"/>
    </row>
    <row r="35" spans="1:12" ht="18.75" customHeight="1" thickBot="1" x14ac:dyDescent="0.25">
      <c r="A35" s="9"/>
      <c r="B35" s="9"/>
      <c r="C35" s="10"/>
      <c r="D35" s="10"/>
      <c r="E35" s="10"/>
      <c r="F35" s="10"/>
      <c r="G35" s="10"/>
      <c r="H35" s="8"/>
      <c r="L35"/>
    </row>
    <row r="36" spans="1:12" ht="28.5" thickTop="1" thickBot="1" x14ac:dyDescent="0.25">
      <c r="E36" s="41" t="s">
        <v>92</v>
      </c>
      <c r="F36" s="61">
        <f>SUM(F4:F33)</f>
        <v>1473</v>
      </c>
      <c r="G36" s="61">
        <f>SUM(G4:G33)</f>
        <v>1312</v>
      </c>
      <c r="H36" s="2"/>
      <c r="L36"/>
    </row>
    <row r="37" spans="1:12" customFormat="1" ht="14.25" thickTop="1" thickBot="1" x14ac:dyDescent="0.25"/>
    <row r="38" spans="1:12" ht="18.75" customHeight="1" thickTop="1" thickBot="1" x14ac:dyDescent="0.25">
      <c r="B38" s="71" t="s">
        <v>95</v>
      </c>
      <c r="C38" s="72"/>
      <c r="D38" s="72"/>
      <c r="E38" s="72"/>
      <c r="F38" s="72"/>
      <c r="G38" s="73"/>
      <c r="H38" s="2"/>
      <c r="L38"/>
    </row>
    <row r="39" spans="1:12" ht="14.25" thickTop="1" thickBot="1" x14ac:dyDescent="0.25">
      <c r="B39" s="68" t="str">
        <f>IF(F36&gt;G36,"scenario 1","scenario 2")</f>
        <v>scenario 1</v>
      </c>
      <c r="C39" s="69"/>
      <c r="D39" s="69"/>
      <c r="E39" s="69"/>
      <c r="F39" s="69"/>
      <c r="G39" s="70"/>
      <c r="L39"/>
    </row>
    <row r="40" spans="1:12" ht="14.25" thickTop="1" thickBot="1" x14ac:dyDescent="0.25">
      <c r="B40" s="62"/>
      <c r="C40" s="62"/>
      <c r="D40" s="62"/>
      <c r="E40" s="62"/>
      <c r="F40" s="62"/>
      <c r="G40" s="62"/>
      <c r="L40"/>
    </row>
    <row r="41" spans="1:12" ht="15" thickTop="1" thickBot="1" x14ac:dyDescent="0.25">
      <c r="B41" s="71" t="s">
        <v>99</v>
      </c>
      <c r="C41" s="72"/>
      <c r="D41" s="72"/>
      <c r="E41" s="72"/>
      <c r="F41" s="72"/>
      <c r="G41" s="73"/>
      <c r="L41"/>
    </row>
    <row r="42" spans="1:12" ht="14.25" thickTop="1" thickBot="1" x14ac:dyDescent="0.25">
      <c r="B42" s="68" t="str">
        <f>IF(F36&lt;G36,"scenario 1", "scenario 2")</f>
        <v>scenario 2</v>
      </c>
      <c r="C42" s="69"/>
      <c r="D42" s="69"/>
      <c r="E42" s="69"/>
      <c r="F42" s="69"/>
      <c r="G42" s="70"/>
      <c r="L42"/>
    </row>
    <row r="43" spans="1:12" ht="14.25" thickTop="1" thickBot="1" x14ac:dyDescent="0.25">
      <c r="B43" s="58"/>
      <c r="C43" s="59"/>
      <c r="D43" s="59"/>
      <c r="E43" s="59"/>
      <c r="F43" s="59"/>
      <c r="G43" s="60"/>
      <c r="L43"/>
    </row>
    <row r="44" spans="1:12" ht="32.25" customHeight="1" thickTop="1" thickBot="1" x14ac:dyDescent="0.25">
      <c r="B44" s="71" t="s">
        <v>96</v>
      </c>
      <c r="C44" s="72"/>
      <c r="D44" s="72"/>
      <c r="E44" s="72"/>
      <c r="F44" s="72"/>
      <c r="G44" s="73"/>
    </row>
    <row r="45" spans="1:12" ht="18.75" customHeight="1" thickTop="1" thickBot="1" x14ac:dyDescent="0.25">
      <c r="B45" s="68" t="str">
        <f>IF(F36 - 1500&gt;G36 - 1500, "Scenario 1 ", "Scenariop 2")</f>
        <v xml:space="preserve">Scenario 1 </v>
      </c>
      <c r="C45" s="69"/>
      <c r="D45" s="69"/>
      <c r="E45" s="69"/>
      <c r="F45" s="69"/>
      <c r="G45" s="70"/>
    </row>
    <row r="46" spans="1:12" ht="13.5" thickTop="1" x14ac:dyDescent="0.2">
      <c r="C46" s="2"/>
      <c r="D46" s="2"/>
      <c r="E46" s="2"/>
      <c r="F46" s="2"/>
      <c r="G46" s="2"/>
    </row>
  </sheetData>
  <sheetProtection selectLockedCells="1" selectUnlockedCells="1"/>
  <mergeCells count="7">
    <mergeCell ref="B2:G2"/>
    <mergeCell ref="B45:G45"/>
    <mergeCell ref="B38:G38"/>
    <mergeCell ref="B39:G39"/>
    <mergeCell ref="B44:G44"/>
    <mergeCell ref="B41:G41"/>
    <mergeCell ref="B42:G42"/>
  </mergeCells>
  <printOptions horizontalCentered="1"/>
  <pageMargins left="0.75" right="0.75" top="0.75" bottom="0.75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Classification</vt:lpstr>
      <vt:lpstr>Sheet2</vt:lpstr>
      <vt:lpstr>Analysis</vt:lpstr>
      <vt:lpstr>Summary</vt:lpstr>
      <vt:lpstr>Thank you gifts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Joanna Raichouni</cp:lastModifiedBy>
  <cp:lastPrinted>2006-08-09T16:59:28Z</cp:lastPrinted>
  <dcterms:created xsi:type="dcterms:W3CDTF">2006-03-17T01:37:14Z</dcterms:created>
  <dcterms:modified xsi:type="dcterms:W3CDTF">2014-10-21T05:42:37Z</dcterms:modified>
</cp:coreProperties>
</file>