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 codeName="ThisWorkbook"/>
  <mc:AlternateContent xmlns:mc="http://schemas.openxmlformats.org/markup-compatibility/2006">
    <mc:Choice Requires="x15">
      <x15ac:absPath xmlns:x15ac="http://schemas.microsoft.com/office/spreadsheetml/2010/11/ac" url="C:\Users\JouJou\Downloads\"/>
    </mc:Choice>
  </mc:AlternateContent>
  <bookViews>
    <workbookView xWindow="0" yWindow="0" windowWidth="20490" windowHeight="7755" activeTab="3"/>
  </bookViews>
  <sheets>
    <sheet name="Formulas" sheetId="6" r:id="rId1"/>
    <sheet name="Statistical Functions" sheetId="12" r:id="rId2"/>
    <sheet name="Sheet2" sheetId="2" state="hidden" r:id="rId3"/>
    <sheet name="More Statistics" sheetId="10" r:id="rId4"/>
    <sheet name="Conditional Formatting" sheetId="11" r:id="rId5"/>
  </sheets>
  <definedNames>
    <definedName name="_xlnm._FilterDatabase" localSheetId="4" hidden="1">'Conditional Formatting'!$B$3:$H$33</definedName>
    <definedName name="_xlnm._FilterDatabase" localSheetId="0" hidden="1">Formulas!$B$3:$J$33</definedName>
    <definedName name="_xlnm._FilterDatabase" localSheetId="3" hidden="1">'More Statistics'!$B$3:$H$33</definedName>
    <definedName name="_xlnm._FilterDatabase" localSheetId="1" hidden="1">'Statistical Functions'!$B$3:$I$33</definedName>
  </definedNames>
  <calcPr calcId="152511"/>
  <webPublishing codePage="1252"/>
</workbook>
</file>

<file path=xl/calcChain.xml><?xml version="1.0" encoding="utf-8"?>
<calcChain xmlns="http://schemas.openxmlformats.org/spreadsheetml/2006/main">
  <c r="P16" i="10" l="1"/>
  <c r="P17" i="10"/>
  <c r="P18" i="10"/>
  <c r="P19" i="10"/>
  <c r="P20" i="10"/>
  <c r="P15" i="10"/>
  <c r="O16" i="10"/>
  <c r="O17" i="10"/>
  <c r="O18" i="10"/>
  <c r="O19" i="10"/>
  <c r="O20" i="10"/>
  <c r="O15" i="10"/>
  <c r="O8" i="10"/>
  <c r="O9" i="10"/>
  <c r="O10" i="10"/>
  <c r="O11" i="10"/>
  <c r="O7" i="10"/>
  <c r="M8" i="10"/>
  <c r="M9" i="10"/>
  <c r="M10" i="10"/>
  <c r="M11" i="10"/>
  <c r="M7" i="10"/>
  <c r="M33" i="12"/>
  <c r="M29" i="12"/>
  <c r="M26" i="12"/>
  <c r="M23" i="12"/>
  <c r="M20" i="12"/>
  <c r="M17" i="12"/>
  <c r="M14" i="12"/>
  <c r="M11" i="12"/>
  <c r="M8" i="12"/>
  <c r="M5" i="12"/>
  <c r="H39" i="6"/>
  <c r="G39" i="6"/>
  <c r="H38" i="6"/>
  <c r="G38" i="6"/>
  <c r="H36" i="6"/>
  <c r="G36" i="6"/>
  <c r="H37" i="6"/>
  <c r="G37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4" i="6"/>
  <c r="J39" i="6" s="1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4" i="6"/>
  <c r="I39" i="6" s="1"/>
  <c r="I37" i="6" l="1"/>
  <c r="I36" i="6"/>
  <c r="I38" i="6"/>
  <c r="J37" i="6"/>
  <c r="J36" i="6"/>
  <c r="J38" i="6"/>
</calcChain>
</file>

<file path=xl/sharedStrings.xml><?xml version="1.0" encoding="utf-8"?>
<sst xmlns="http://schemas.openxmlformats.org/spreadsheetml/2006/main" count="548" uniqueCount="111">
  <si>
    <t>Category</t>
  </si>
  <si>
    <t>Massage</t>
  </si>
  <si>
    <t>Other</t>
  </si>
  <si>
    <t>Football Tickets</t>
  </si>
  <si>
    <t>Product</t>
  </si>
  <si>
    <t>Gift Certificate</t>
  </si>
  <si>
    <t>Restaurant Gift Certificate</t>
  </si>
  <si>
    <t>Car Wash Card</t>
  </si>
  <si>
    <t>Automotive Gift Certificate</t>
  </si>
  <si>
    <t>10 pounds of Fresh Fish</t>
  </si>
  <si>
    <t>Movie Tickets + Popcorn</t>
  </si>
  <si>
    <t>Free Photography Sitting</t>
  </si>
  <si>
    <t>Service</t>
  </si>
  <si>
    <t>Fondue Set</t>
  </si>
  <si>
    <t>Yoga Class</t>
  </si>
  <si>
    <t>Web Site Services</t>
  </si>
  <si>
    <t>YMCA Swimming Lessons</t>
  </si>
  <si>
    <t>Laptop Computer</t>
  </si>
  <si>
    <t>Digital Camera</t>
  </si>
  <si>
    <t>Grocery Gift Certificate</t>
  </si>
  <si>
    <t>1-Year Free Coffee</t>
  </si>
  <si>
    <t>Gift Basket</t>
  </si>
  <si>
    <t>Toy Store Gift Certificate</t>
  </si>
  <si>
    <t>Zip Code</t>
  </si>
  <si>
    <t>Item Donated</t>
  </si>
  <si>
    <t>Floral Arrangement</t>
  </si>
  <si>
    <t>MP3 Player</t>
  </si>
  <si>
    <t>Gym Membership</t>
  </si>
  <si>
    <t>Equipment</t>
  </si>
  <si>
    <t>Hotel Accommodations</t>
  </si>
  <si>
    <t>Vickie Anderson</t>
  </si>
  <si>
    <t>Michael Anderson</t>
  </si>
  <si>
    <t>Natalie Barguno</t>
  </si>
  <si>
    <t>Dennis Boothe</t>
  </si>
  <si>
    <t>Benjamin Brown</t>
  </si>
  <si>
    <t>Emiko Francani</t>
  </si>
  <si>
    <t>Robert Hall</t>
  </si>
  <si>
    <t>Tara Huber</t>
  </si>
  <si>
    <t>Kevin Jackson</t>
  </si>
  <si>
    <t>Peggy Jackson</t>
  </si>
  <si>
    <t>Kim Jansen</t>
  </si>
  <si>
    <t>Kim Jones</t>
  </si>
  <si>
    <t>Kelly Kripton</t>
  </si>
  <si>
    <t>Kristen Kripton</t>
  </si>
  <si>
    <t>Larry Lopez</t>
  </si>
  <si>
    <t>George Martin</t>
  </si>
  <si>
    <t>Shelly Martin</t>
  </si>
  <si>
    <t>Catherine McCue</t>
  </si>
  <si>
    <t>Marion McMahon</t>
  </si>
  <si>
    <t>Robert McMahon</t>
  </si>
  <si>
    <t>Catherine McQuaide</t>
  </si>
  <si>
    <t>Anita Miller</t>
  </si>
  <si>
    <t>Huong Ngyun</t>
  </si>
  <si>
    <t>Ian Parker</t>
  </si>
  <si>
    <t>Huong Pham</t>
  </si>
  <si>
    <t>Donna Reed</t>
  </si>
  <si>
    <t>Dan Reed</t>
  </si>
  <si>
    <t>Jennifer Ward</t>
  </si>
  <si>
    <t>Bobby Wilcox</t>
  </si>
  <si>
    <t>Idelle Wilcox</t>
  </si>
  <si>
    <t>Full Name</t>
  </si>
  <si>
    <t>Donations List</t>
  </si>
  <si>
    <t>Greeley, CO</t>
  </si>
  <si>
    <t>Topeka, KS</t>
  </si>
  <si>
    <t>Phoenix, AZ</t>
  </si>
  <si>
    <t>Alva, OK</t>
  </si>
  <si>
    <t>Tucson, AZ</t>
  </si>
  <si>
    <t>Emporia, KS</t>
  </si>
  <si>
    <t>Denver, CO</t>
  </si>
  <si>
    <t>Omaha, NE</t>
  </si>
  <si>
    <t>Amarillo, TX</t>
  </si>
  <si>
    <t>Grand Junction, CO</t>
  </si>
  <si>
    <t>Oklahoma City, OK</t>
  </si>
  <si>
    <t>Dodge City, KS</t>
  </si>
  <si>
    <t>Fort Collins, CO</t>
  </si>
  <si>
    <t>Tulsa, OK</t>
  </si>
  <si>
    <t>Lincoln, NE</t>
  </si>
  <si>
    <t>Dallas, TX</t>
  </si>
  <si>
    <t>Lubbock, TX</t>
  </si>
  <si>
    <t>Colorado City, CO</t>
  </si>
  <si>
    <t>Dumas, TX</t>
  </si>
  <si>
    <t>Austin, TX</t>
  </si>
  <si>
    <t>Houston, TX</t>
  </si>
  <si>
    <t xml:space="preserve">City / State </t>
  </si>
  <si>
    <t>Quantity</t>
  </si>
  <si>
    <t>Total</t>
  </si>
  <si>
    <t>San Fransisco, CA</t>
  </si>
  <si>
    <t>Individual Value</t>
  </si>
  <si>
    <t>Donated Percentage</t>
  </si>
  <si>
    <t>Highest Value</t>
  </si>
  <si>
    <t>Lowest Value</t>
  </si>
  <si>
    <t>Average</t>
  </si>
  <si>
    <t>Total Value</t>
  </si>
  <si>
    <t>What is the total number of donors?</t>
  </si>
  <si>
    <t>How many donors donated Equipment items?</t>
  </si>
  <si>
    <t>How many Services and Gift Certificates were donated?</t>
  </si>
  <si>
    <t>What is the percentage of Products from all the donated gifts?</t>
  </si>
  <si>
    <t>How many distinct items have their value greater than the average individual value?</t>
  </si>
  <si>
    <t>Main Statistics</t>
  </si>
  <si>
    <t>Number of distinct items</t>
  </si>
  <si>
    <t>Average Value</t>
  </si>
  <si>
    <t>Number of Distinct Items</t>
  </si>
  <si>
    <t>and</t>
  </si>
  <si>
    <t>Statistical Tables</t>
  </si>
  <si>
    <t>Total Quantity</t>
  </si>
  <si>
    <t>How many donors from Colorado state, donated Gift Certificates?</t>
  </si>
  <si>
    <t>What is the average individual value of all donated Products?</t>
  </si>
  <si>
    <t>What is the total quantity of donated Services with ind value above 50$?</t>
  </si>
  <si>
    <t>How many items have their individual values between 100$ and 400$?</t>
  </si>
  <si>
    <r>
      <t xml:space="preserve">Values between </t>
    </r>
    <r>
      <rPr>
        <b/>
        <sz val="9"/>
        <color theme="0"/>
        <rFont val="Bell MT"/>
        <family val="1"/>
      </rPr>
      <t>(inclusively)</t>
    </r>
  </si>
  <si>
    <t>What are the highest two individual values donated?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</si>
</sst>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\(&quot;$&quot;#,##0\)"/>
    <numFmt numFmtId="165" formatCode="_(&quot;$&quot;* #,##0.00_);_(&quot;$&quot;* \(#,##0.00\);_(&quot;$&quot;* &quot;-&quot;??_);_(@_)"/>
  </numFmts>
  <fonts count="22" x14ac:knownFonts="1">
    <font>
      <sz val="10"/>
      <name val="Arial"/>
    </font>
    <font>
      <sz val="11"/>
      <color theme="1"/>
      <name val="Lucida Sans Unicode"/>
      <family val="2"/>
      <scheme val="minor"/>
    </font>
    <font>
      <sz val="10"/>
      <color theme="0"/>
      <name val="Arial"/>
      <family val="2"/>
    </font>
    <font>
      <sz val="10"/>
      <color theme="3" tint="-0.249977111117893"/>
      <name val="Arial"/>
      <family val="2"/>
    </font>
    <font>
      <sz val="10"/>
      <name val="Arial"/>
      <family val="2"/>
    </font>
    <font>
      <sz val="10"/>
      <color theme="3" tint="-0.249977111117893"/>
      <name val="Bell MT"/>
      <family val="1"/>
    </font>
    <font>
      <sz val="10"/>
      <name val="Bell MT"/>
      <family val="1"/>
    </font>
    <font>
      <b/>
      <sz val="9"/>
      <color theme="0"/>
      <name val="Lucida Sans Unicode"/>
      <family val="2"/>
      <scheme val="minor"/>
    </font>
    <font>
      <b/>
      <sz val="11"/>
      <color theme="3" tint="-0.249977111117893"/>
      <name val="Bell MT"/>
      <family val="1"/>
    </font>
    <font>
      <sz val="22"/>
      <color theme="5" tint="-0.499984740745262"/>
      <name val="Viner Hand ITC"/>
      <family val="4"/>
    </font>
    <font>
      <b/>
      <sz val="12"/>
      <color theme="3" tint="-0.249977111117893"/>
      <name val="Bell MT"/>
      <family val="1"/>
    </font>
    <font>
      <b/>
      <sz val="12"/>
      <color theme="0"/>
      <name val="Bell MT"/>
      <family val="1"/>
    </font>
    <font>
      <b/>
      <sz val="24"/>
      <color theme="5" tint="-0.499984740745262"/>
      <name val="Viner Hand ITC"/>
      <family val="4"/>
    </font>
    <font>
      <b/>
      <i/>
      <sz val="12"/>
      <color theme="0"/>
      <name val="Bell MT"/>
      <family val="1"/>
    </font>
    <font>
      <b/>
      <i/>
      <sz val="11"/>
      <color theme="0"/>
      <name val="Bell MT"/>
      <family val="1"/>
    </font>
    <font>
      <b/>
      <i/>
      <sz val="10"/>
      <color theme="0"/>
      <name val="Bell MT"/>
      <family val="1"/>
    </font>
    <font>
      <sz val="20"/>
      <color theme="5" tint="-0.499984740745262"/>
      <name val="Viner Hand ITC"/>
      <family val="4"/>
    </font>
    <font>
      <sz val="10"/>
      <name val="Arial"/>
    </font>
    <font>
      <b/>
      <sz val="12"/>
      <color theme="5" tint="-0.249977111117893"/>
      <name val="Bell MT"/>
      <family val="1"/>
    </font>
    <font>
      <b/>
      <sz val="10"/>
      <color theme="5" tint="-0.249977111117893"/>
      <name val="Arial"/>
      <family val="2"/>
    </font>
    <font>
      <b/>
      <sz val="9"/>
      <color theme="0"/>
      <name val="Bell MT"/>
      <family val="1"/>
    </font>
    <font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theme="7" tint="-0.2499465926084170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Vertical">
        <fgColor theme="5" tint="-0.24994659260841701"/>
        <bgColor theme="0" tint="-0.249977111117893"/>
      </patternFill>
    </fill>
    <fill>
      <patternFill patternType="lightHorizontal">
        <fgColor theme="5" tint="-0.24994659260841701"/>
        <bgColor theme="0" tint="-0.249977111117893"/>
      </patternFill>
    </fill>
    <fill>
      <patternFill patternType="solid">
        <fgColor theme="5" tint="-0.499984740745262"/>
        <bgColor theme="4" tint="0.79998168889431442"/>
      </patternFill>
    </fill>
    <fill>
      <patternFill patternType="solid">
        <fgColor theme="5" tint="-0.499984740745262"/>
        <bgColor indexed="64"/>
      </patternFill>
    </fill>
    <fill>
      <patternFill patternType="lightHorizontal">
        <fgColor theme="5" tint="-0.499984740745262"/>
        <bgColor theme="0" tint="-0.34998626667073579"/>
      </patternFill>
    </fill>
  </fills>
  <borders count="36">
    <border>
      <left/>
      <right/>
      <top/>
      <bottom/>
      <diagonal/>
    </border>
    <border>
      <left/>
      <right/>
      <top style="thick">
        <color theme="5" tint="-0.24994659260841701"/>
      </top>
      <bottom style="thick">
        <color theme="5" tint="-0.24994659260841701"/>
      </bottom>
      <diagonal/>
    </border>
    <border>
      <left/>
      <right style="thin">
        <color theme="5" tint="-0.24994659260841701"/>
      </right>
      <top style="thick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thick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/>
      <top style="thick">
        <color theme="5" tint="-0.24994659260841701"/>
      </top>
      <bottom style="thin">
        <color theme="5" tint="-0.24994659260841701"/>
      </bottom>
      <diagonal/>
    </border>
    <border>
      <left/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/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/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ck">
        <color theme="5" tint="-0.24994659260841701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ck">
        <color theme="5" tint="-0.24994659260841701"/>
      </bottom>
      <diagonal/>
    </border>
    <border>
      <left style="thick">
        <color theme="5" tint="-0.24994659260841701"/>
      </left>
      <right/>
      <top style="thick">
        <color theme="5" tint="-0.24994659260841701"/>
      </top>
      <bottom style="thin">
        <color theme="5" tint="-0.24994659260841701"/>
      </bottom>
      <diagonal/>
    </border>
    <border>
      <left style="thick">
        <color theme="5" tint="-0.24994659260841701"/>
      </left>
      <right/>
      <top style="thin">
        <color theme="5" tint="-0.24994659260841701"/>
      </top>
      <bottom style="thin">
        <color theme="5" tint="-0.24994659260841701"/>
      </bottom>
      <diagonal/>
    </border>
    <border>
      <left style="thick">
        <color theme="5" tint="-0.24994659260841701"/>
      </left>
      <right/>
      <top style="thin">
        <color theme="5" tint="-0.24994659260841701"/>
      </top>
      <bottom style="thick">
        <color theme="5" tint="-0.24994659260841701"/>
      </bottom>
      <diagonal/>
    </border>
    <border>
      <left style="thick">
        <color theme="5" tint="-0.499984740745262"/>
      </left>
      <right style="thick">
        <color theme="5" tint="-0.499984740745262"/>
      </right>
      <top style="thick">
        <color theme="5" tint="-0.499984740745262"/>
      </top>
      <bottom/>
      <diagonal/>
    </border>
    <border>
      <left style="thick">
        <color theme="5" tint="-0.499984740745262"/>
      </left>
      <right style="thick">
        <color theme="5" tint="-0.499984740745262"/>
      </right>
      <top/>
      <bottom style="thick">
        <color theme="5" tint="-0.499984740745262"/>
      </bottom>
      <diagonal/>
    </border>
    <border>
      <left style="thick">
        <color theme="5" tint="-0.499984740745262"/>
      </left>
      <right style="thick">
        <color theme="5" tint="-0.499984740745262"/>
      </right>
      <top/>
      <bottom/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/>
      <diagonal/>
    </border>
    <border>
      <left/>
      <right/>
      <top/>
      <bottom style="thick">
        <color theme="5" tint="-0.499984740745262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  <border>
      <left style="thick">
        <color theme="0" tint="-0.34998626667073579"/>
      </left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thick">
        <color theme="0" tint="-0.34998626667073579"/>
      </left>
      <right style="thick">
        <color theme="0" tint="-0.34998626667073579"/>
      </right>
      <top/>
      <bottom style="thin">
        <color theme="0" tint="-0.34998626667073579"/>
      </bottom>
      <diagonal/>
    </border>
    <border>
      <left style="thick">
        <color theme="0" tint="-0.34998626667073579"/>
      </left>
      <right style="thick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 style="thick">
        <color theme="0" tint="-0.34998626667073579"/>
      </right>
      <top style="thin">
        <color theme="0" tint="-0.34998626667073579"/>
      </top>
      <bottom style="thick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ck">
        <color theme="5" tint="-0.24994659260841701"/>
      </bottom>
      <diagonal/>
    </border>
  </borders>
  <cellStyleXfs count="5">
    <xf numFmtId="0" fontId="0" fillId="0" borderId="0"/>
    <xf numFmtId="0" fontId="4" fillId="0" borderId="0"/>
    <xf numFmtId="165" fontId="4" fillId="0" borderId="0" applyFont="0" applyFill="0" applyBorder="0" applyAlignment="0" applyProtection="0"/>
    <xf numFmtId="0" fontId="1" fillId="0" borderId="0"/>
    <xf numFmtId="9" fontId="17" fillId="0" borderId="0" applyFont="0" applyFill="0" applyBorder="0" applyAlignment="0" applyProtection="0"/>
  </cellStyleXfs>
  <cellXfs count="100">
    <xf numFmtId="0" fontId="0" fillId="0" borderId="0" xfId="0"/>
    <xf numFmtId="0" fontId="3" fillId="0" borderId="0" xfId="1" applyFont="1"/>
    <xf numFmtId="0" fontId="4" fillId="0" borderId="0" xfId="1"/>
    <xf numFmtId="0" fontId="3" fillId="0" borderId="0" xfId="1" applyFont="1" applyAlignment="1">
      <alignment wrapText="1"/>
    </xf>
    <xf numFmtId="0" fontId="4" fillId="0" borderId="0" xfId="1" applyFont="1" applyAlignment="1">
      <alignment wrapText="1"/>
    </xf>
    <xf numFmtId="0" fontId="2" fillId="0" borderId="0" xfId="1" applyFont="1"/>
    <xf numFmtId="0" fontId="4" fillId="0" borderId="0" xfId="1" applyAlignment="1">
      <alignment horizontal="center" vertical="center"/>
    </xf>
    <xf numFmtId="0" fontId="4" fillId="0" borderId="0" xfId="1" applyAlignment="1">
      <alignment horizontal="center"/>
    </xf>
    <xf numFmtId="0" fontId="3" fillId="0" borderId="0" xfId="1" applyFont="1" applyFill="1"/>
    <xf numFmtId="0" fontId="4" fillId="0" borderId="0" xfId="1" applyFill="1"/>
    <xf numFmtId="0" fontId="4" fillId="0" borderId="0" xfId="1" applyFill="1" applyAlignment="1">
      <alignment horizontal="center" vertical="center"/>
    </xf>
    <xf numFmtId="0" fontId="4" fillId="0" borderId="0" xfId="1" applyFill="1" applyAlignment="1">
      <alignment horizontal="center"/>
    </xf>
    <xf numFmtId="0" fontId="3" fillId="2" borderId="0" xfId="1" applyFont="1" applyFill="1"/>
    <xf numFmtId="0" fontId="0" fillId="2" borderId="0" xfId="0" applyFill="1"/>
    <xf numFmtId="0" fontId="4" fillId="6" borderId="0" xfId="1" applyFont="1" applyFill="1" applyBorder="1" applyAlignment="1">
      <alignment wrapText="1"/>
    </xf>
    <xf numFmtId="0" fontId="3" fillId="6" borderId="0" xfId="1" applyFont="1" applyFill="1"/>
    <xf numFmtId="0" fontId="3" fillId="6" borderId="0" xfId="1" applyFont="1" applyFill="1" applyBorder="1"/>
    <xf numFmtId="0" fontId="4" fillId="7" borderId="0" xfId="1" applyFill="1" applyBorder="1"/>
    <xf numFmtId="0" fontId="4" fillId="7" borderId="0" xfId="1" applyFill="1" applyBorder="1" applyAlignment="1">
      <alignment horizontal="center" vertical="center"/>
    </xf>
    <xf numFmtId="0" fontId="4" fillId="7" borderId="0" xfId="1" applyFill="1" applyBorder="1" applyAlignment="1">
      <alignment horizontal="center"/>
    </xf>
    <xf numFmtId="0" fontId="4" fillId="6" borderId="0" xfId="1" applyFill="1" applyBorder="1"/>
    <xf numFmtId="0" fontId="2" fillId="6" borderId="0" xfId="1" applyFont="1" applyFill="1" applyBorder="1"/>
    <xf numFmtId="0" fontId="8" fillId="2" borderId="2" xfId="1" applyFont="1" applyFill="1" applyBorder="1" applyAlignment="1">
      <alignment vertical="center"/>
    </xf>
    <xf numFmtId="0" fontId="8" fillId="2" borderId="3" xfId="1" applyFont="1" applyFill="1" applyBorder="1" applyAlignment="1">
      <alignment vertical="center"/>
    </xf>
    <xf numFmtId="0" fontId="8" fillId="2" borderId="3" xfId="1" applyNumberFormat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164" fontId="8" fillId="2" borderId="3" xfId="2" applyNumberFormat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vertical="center"/>
    </xf>
    <xf numFmtId="0" fontId="8" fillId="2" borderId="6" xfId="1" applyFont="1" applyFill="1" applyBorder="1" applyAlignment="1">
      <alignment vertical="center"/>
    </xf>
    <xf numFmtId="0" fontId="8" fillId="2" borderId="6" xfId="1" applyNumberFormat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164" fontId="8" fillId="2" borderId="6" xfId="2" applyNumberFormat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vertical="center"/>
    </xf>
    <xf numFmtId="0" fontId="8" fillId="2" borderId="8" xfId="1" applyFont="1" applyFill="1" applyBorder="1" applyAlignment="1">
      <alignment vertical="center"/>
    </xf>
    <xf numFmtId="0" fontId="8" fillId="2" borderId="8" xfId="1" applyNumberFormat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164" fontId="8" fillId="2" borderId="8" xfId="2" applyNumberFormat="1" applyFont="1" applyFill="1" applyBorder="1" applyAlignment="1">
      <alignment horizontal="center" vertical="center"/>
    </xf>
    <xf numFmtId="0" fontId="10" fillId="4" borderId="15" xfId="1" applyFont="1" applyFill="1" applyBorder="1" applyAlignment="1">
      <alignment horizontal="center" vertical="center"/>
    </xf>
    <xf numFmtId="0" fontId="10" fillId="4" borderId="15" xfId="1" applyFont="1" applyFill="1" applyBorder="1" applyAlignment="1">
      <alignment horizontal="center" vertical="center" wrapText="1"/>
    </xf>
    <xf numFmtId="0" fontId="0" fillId="2" borderId="19" xfId="0" applyFill="1" applyBorder="1"/>
    <xf numFmtId="0" fontId="5" fillId="2" borderId="0" xfId="1" applyFont="1" applyFill="1" applyBorder="1"/>
    <xf numFmtId="0" fontId="6" fillId="2" borderId="0" xfId="0" applyFont="1" applyFill="1" applyBorder="1"/>
    <xf numFmtId="0" fontId="3" fillId="6" borderId="21" xfId="1" applyFont="1" applyFill="1" applyBorder="1"/>
    <xf numFmtId="0" fontId="3" fillId="6" borderId="22" xfId="1" applyFont="1" applyFill="1" applyBorder="1"/>
    <xf numFmtId="0" fontId="7" fillId="8" borderId="1" xfId="1" applyFont="1" applyFill="1" applyBorder="1" applyAlignment="1">
      <alignment horizontal="center" vertical="center"/>
    </xf>
    <xf numFmtId="0" fontId="7" fillId="8" borderId="1" xfId="1" applyFont="1" applyFill="1" applyBorder="1" applyAlignment="1">
      <alignment horizontal="center" vertical="center" wrapText="1"/>
    </xf>
    <xf numFmtId="0" fontId="7" fillId="8" borderId="12" xfId="1" applyFont="1" applyFill="1" applyBorder="1" applyAlignment="1">
      <alignment horizontal="center" vertical="center"/>
    </xf>
    <xf numFmtId="0" fontId="7" fillId="8" borderId="13" xfId="1" applyFont="1" applyFill="1" applyBorder="1" applyAlignment="1">
      <alignment horizontal="center" vertical="center"/>
    </xf>
    <xf numFmtId="0" fontId="7" fillId="8" borderId="14" xfId="1" applyFont="1" applyFill="1" applyBorder="1" applyAlignment="1">
      <alignment horizontal="center" vertical="center"/>
    </xf>
    <xf numFmtId="0" fontId="9" fillId="4" borderId="18" xfId="1" applyFont="1" applyFill="1" applyBorder="1" applyAlignment="1">
      <alignment horizontal="center" vertical="center" wrapText="1"/>
    </xf>
    <xf numFmtId="0" fontId="3" fillId="2" borderId="0" xfId="1" applyFont="1" applyFill="1" applyBorder="1"/>
    <xf numFmtId="0" fontId="0" fillId="2" borderId="0" xfId="0" applyFill="1" applyBorder="1"/>
    <xf numFmtId="0" fontId="11" fillId="9" borderId="23" xfId="1" applyFont="1" applyFill="1" applyBorder="1" applyAlignment="1">
      <alignment horizontal="center" vertical="center"/>
    </xf>
    <xf numFmtId="0" fontId="13" fillId="9" borderId="24" xfId="1" applyFont="1" applyFill="1" applyBorder="1" applyAlignment="1">
      <alignment horizontal="center" vertical="center"/>
    </xf>
    <xf numFmtId="0" fontId="13" fillId="9" borderId="25" xfId="1" applyFont="1" applyFill="1" applyBorder="1" applyAlignment="1">
      <alignment horizontal="center" vertical="center"/>
    </xf>
    <xf numFmtId="0" fontId="13" fillId="9" borderId="26" xfId="1" applyFont="1" applyFill="1" applyBorder="1" applyAlignment="1">
      <alignment horizontal="center" vertical="center"/>
    </xf>
    <xf numFmtId="0" fontId="13" fillId="9" borderId="23" xfId="1" applyFont="1" applyFill="1" applyBorder="1" applyAlignment="1">
      <alignment horizontal="center" vertical="center"/>
    </xf>
    <xf numFmtId="0" fontId="14" fillId="9" borderId="23" xfId="1" applyFont="1" applyFill="1" applyBorder="1" applyAlignment="1">
      <alignment horizontal="center" vertical="center"/>
    </xf>
    <xf numFmtId="0" fontId="14" fillId="9" borderId="24" xfId="1" applyFont="1" applyFill="1" applyBorder="1" applyAlignment="1">
      <alignment horizontal="center" vertical="center"/>
    </xf>
    <xf numFmtId="0" fontId="14" fillId="9" borderId="25" xfId="1" applyFont="1" applyFill="1" applyBorder="1" applyAlignment="1">
      <alignment horizontal="center" vertical="center"/>
    </xf>
    <xf numFmtId="0" fontId="14" fillId="9" borderId="26" xfId="1" applyFont="1" applyFill="1" applyBorder="1" applyAlignment="1">
      <alignment horizontal="center" vertical="center"/>
    </xf>
    <xf numFmtId="0" fontId="15" fillId="9" borderId="24" xfId="1" applyFont="1" applyFill="1" applyBorder="1" applyAlignment="1">
      <alignment horizontal="center" vertical="center"/>
    </xf>
    <xf numFmtId="0" fontId="15" fillId="9" borderId="25" xfId="1" applyFont="1" applyFill="1" applyBorder="1" applyAlignment="1">
      <alignment horizontal="center" vertical="center"/>
    </xf>
    <xf numFmtId="0" fontId="15" fillId="9" borderId="26" xfId="1" applyFont="1" applyFill="1" applyBorder="1" applyAlignment="1">
      <alignment horizontal="center" vertical="center"/>
    </xf>
    <xf numFmtId="0" fontId="4" fillId="2" borderId="0" xfId="1" applyFill="1"/>
    <xf numFmtId="0" fontId="3" fillId="2" borderId="19" xfId="1" applyFont="1" applyFill="1" applyBorder="1"/>
    <xf numFmtId="0" fontId="2" fillId="2" borderId="19" xfId="1" applyFont="1" applyFill="1" applyBorder="1"/>
    <xf numFmtId="0" fontId="0" fillId="2" borderId="20" xfId="0" applyFill="1" applyBorder="1"/>
    <xf numFmtId="0" fontId="4" fillId="2" borderId="20" xfId="1" applyFill="1" applyBorder="1"/>
    <xf numFmtId="0" fontId="16" fillId="10" borderId="18" xfId="0" applyFont="1" applyFill="1" applyBorder="1" applyAlignment="1">
      <alignment vertical="center"/>
    </xf>
    <xf numFmtId="0" fontId="0" fillId="10" borderId="18" xfId="0" applyFill="1" applyBorder="1"/>
    <xf numFmtId="164" fontId="18" fillId="2" borderId="3" xfId="2" applyNumberFormat="1" applyFont="1" applyFill="1" applyBorder="1" applyAlignment="1">
      <alignment horizontal="center" vertical="center"/>
    </xf>
    <xf numFmtId="9" fontId="18" fillId="2" borderId="4" xfId="4" applyFont="1" applyFill="1" applyBorder="1" applyAlignment="1">
      <alignment horizontal="center" vertical="center"/>
    </xf>
    <xf numFmtId="0" fontId="18" fillId="2" borderId="10" xfId="1" applyFont="1" applyFill="1" applyBorder="1" applyAlignment="1">
      <alignment vertical="center"/>
    </xf>
    <xf numFmtId="0" fontId="18" fillId="2" borderId="9" xfId="1" applyFont="1" applyFill="1" applyBorder="1" applyAlignment="1">
      <alignment vertical="center"/>
    </xf>
    <xf numFmtId="0" fontId="18" fillId="2" borderId="11" xfId="1" applyFont="1" applyFill="1" applyBorder="1" applyAlignment="1">
      <alignment vertical="center"/>
    </xf>
    <xf numFmtId="0" fontId="18" fillId="2" borderId="16" xfId="1" applyFont="1" applyFill="1" applyBorder="1" applyAlignment="1">
      <alignment horizontal="center"/>
    </xf>
    <xf numFmtId="9" fontId="18" fillId="2" borderId="16" xfId="4" applyFont="1" applyFill="1" applyBorder="1" applyAlignment="1">
      <alignment horizontal="center"/>
    </xf>
    <xf numFmtId="0" fontId="19" fillId="2" borderId="28" xfId="1" applyFont="1" applyFill="1" applyBorder="1" applyAlignment="1">
      <alignment horizontal="center" vertical="center"/>
    </xf>
    <xf numFmtId="0" fontId="19" fillId="2" borderId="31" xfId="1" applyFont="1" applyFill="1" applyBorder="1" applyAlignment="1">
      <alignment horizontal="center" vertical="center"/>
    </xf>
    <xf numFmtId="0" fontId="19" fillId="2" borderId="27" xfId="1" applyFont="1" applyFill="1" applyBorder="1" applyAlignment="1">
      <alignment horizontal="center" vertical="center"/>
    </xf>
    <xf numFmtId="0" fontId="21" fillId="0" borderId="0" xfId="1" applyFont="1"/>
    <xf numFmtId="0" fontId="21" fillId="0" borderId="0" xfId="1" applyFont="1" applyAlignment="1">
      <alignment wrapText="1"/>
    </xf>
    <xf numFmtId="164" fontId="21" fillId="0" borderId="0" xfId="1" applyNumberFormat="1" applyFont="1"/>
    <xf numFmtId="164" fontId="3" fillId="0" borderId="0" xfId="1" applyNumberFormat="1" applyFont="1"/>
    <xf numFmtId="9" fontId="18" fillId="2" borderId="10" xfId="1" applyNumberFormat="1" applyFont="1" applyFill="1" applyBorder="1" applyAlignment="1">
      <alignment vertical="center"/>
    </xf>
    <xf numFmtId="9" fontId="18" fillId="2" borderId="9" xfId="1" applyNumberFormat="1" applyFont="1" applyFill="1" applyBorder="1" applyAlignment="1">
      <alignment vertical="center"/>
    </xf>
    <xf numFmtId="9" fontId="18" fillId="2" borderId="11" xfId="1" applyNumberFormat="1" applyFont="1" applyFill="1" applyBorder="1" applyAlignment="1">
      <alignment vertical="center"/>
    </xf>
    <xf numFmtId="0" fontId="12" fillId="3" borderId="0" xfId="1" applyFont="1" applyFill="1" applyBorder="1" applyAlignment="1">
      <alignment horizontal="center"/>
    </xf>
    <xf numFmtId="0" fontId="12" fillId="3" borderId="35" xfId="1" applyFont="1" applyFill="1" applyBorder="1" applyAlignment="1">
      <alignment horizontal="center"/>
    </xf>
    <xf numFmtId="0" fontId="10" fillId="4" borderId="15" xfId="1" applyFont="1" applyFill="1" applyBorder="1" applyAlignment="1">
      <alignment horizontal="left" vertical="center" wrapText="1"/>
    </xf>
    <xf numFmtId="0" fontId="10" fillId="4" borderId="17" xfId="1" applyFont="1" applyFill="1" applyBorder="1" applyAlignment="1">
      <alignment horizontal="left" vertical="center" wrapText="1"/>
    </xf>
    <xf numFmtId="2" fontId="19" fillId="2" borderId="33" xfId="0" applyNumberFormat="1" applyFont="1" applyFill="1" applyBorder="1" applyAlignment="1">
      <alignment horizontal="center" vertical="center"/>
    </xf>
    <xf numFmtId="2" fontId="19" fillId="2" borderId="34" xfId="0" applyNumberFormat="1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horizontal="center" vertical="top"/>
    </xf>
    <xf numFmtId="0" fontId="11" fillId="9" borderId="29" xfId="1" applyFont="1" applyFill="1" applyBorder="1" applyAlignment="1">
      <alignment horizontal="center" vertical="center"/>
    </xf>
    <xf numFmtId="0" fontId="11" fillId="9" borderId="32" xfId="1" applyFont="1" applyFill="1" applyBorder="1" applyAlignment="1">
      <alignment horizontal="center" vertical="center"/>
    </xf>
    <xf numFmtId="0" fontId="11" fillId="9" borderId="30" xfId="1" applyFont="1" applyFill="1" applyBorder="1" applyAlignment="1">
      <alignment horizontal="center" vertical="center"/>
    </xf>
    <xf numFmtId="0" fontId="13" fillId="9" borderId="29" xfId="1" applyFont="1" applyFill="1" applyBorder="1" applyAlignment="1">
      <alignment horizontal="center" vertical="center"/>
    </xf>
    <xf numFmtId="0" fontId="13" fillId="9" borderId="30" xfId="1" applyFont="1" applyFill="1" applyBorder="1" applyAlignment="1">
      <alignment horizontal="center" vertical="center"/>
    </xf>
  </cellXfs>
  <cellStyles count="5">
    <cellStyle name="Currency 2" xfId="2"/>
    <cellStyle name="Normal" xfId="0" builtinId="0"/>
    <cellStyle name="Normal 2" xfId="1"/>
    <cellStyle name="Normal 3" xfId="3"/>
    <cellStyle name="Percent" xfId="4" builtinId="5"/>
  </cellStyles>
  <dxfs count="2">
    <dxf>
      <fill>
        <patternFill>
          <bgColor theme="5" tint="0.39994506668294322"/>
        </patternFill>
      </fill>
    </dxf>
    <dxf>
      <font>
        <b/>
        <i/>
        <color rgb="FFFF0000"/>
      </font>
    </dxf>
  </dxfs>
  <tableStyles count="0" defaultTableStyle="TableStyleMedium9" defaultPivotStyle="PivotStyleLight16"/>
  <colors>
    <mruColors>
      <color rgb="FF646464"/>
      <color rgb="FF6D6B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895350</xdr:colOff>
      <xdr:row>0</xdr:row>
      <xdr:rowOff>0</xdr:rowOff>
    </xdr:from>
    <xdr:to>
      <xdr:col>2</xdr:col>
      <xdr:colOff>657225</xdr:colOff>
      <xdr:row>2</xdr:row>
      <xdr:rowOff>323850</xdr:rowOff>
    </xdr:to>
    <xdr:pic>
      <xdr:nvPicPr>
        <xdr:cNvPr id="5" name="irc_mi" descr="http://www.loveyourmindloveyourbody.com/wp-content/uploads/2013/03/bigstock-Gift-with-ribbon-and-bow-isola-25073936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0"/>
          <a:ext cx="11049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895350</xdr:colOff>
      <xdr:row>0</xdr:row>
      <xdr:rowOff>0</xdr:rowOff>
    </xdr:from>
    <xdr:to>
      <xdr:col>2</xdr:col>
      <xdr:colOff>657225</xdr:colOff>
      <xdr:row>2</xdr:row>
      <xdr:rowOff>323850</xdr:rowOff>
    </xdr:to>
    <xdr:pic>
      <xdr:nvPicPr>
        <xdr:cNvPr id="2" name="irc_mi" descr="http://www.loveyourmindloveyourbody.com/wp-content/uploads/2013/03/bigstock-Gift-with-ribbon-and-bow-isola-25073936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0"/>
          <a:ext cx="11049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28576</xdr:colOff>
      <xdr:row>0</xdr:row>
      <xdr:rowOff>76201</xdr:rowOff>
    </xdr:from>
    <xdr:to>
      <xdr:col>12</xdr:col>
      <xdr:colOff>1123950</xdr:colOff>
      <xdr:row>2</xdr:row>
      <xdr:rowOff>95250</xdr:rowOff>
    </xdr:to>
    <xdr:pic>
      <xdr:nvPicPr>
        <xdr:cNvPr id="3" name="irc_mi" descr="http://www.clipartbest.com/cliparts/pT5/XyR/pT5XyRaTB.jpe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6701" y="76201"/>
          <a:ext cx="1200149" cy="800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895350</xdr:colOff>
      <xdr:row>0</xdr:row>
      <xdr:rowOff>0</xdr:rowOff>
    </xdr:from>
    <xdr:to>
      <xdr:col>2</xdr:col>
      <xdr:colOff>657225</xdr:colOff>
      <xdr:row>2</xdr:row>
      <xdr:rowOff>323850</xdr:rowOff>
    </xdr:to>
    <xdr:pic>
      <xdr:nvPicPr>
        <xdr:cNvPr id="2" name="irc_mi" descr="http://www.loveyourmindloveyourbody.com/wp-content/uploads/2013/03/bigstock-Gift-with-ribbon-and-bow-isola-25073936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0"/>
          <a:ext cx="11049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228601</xdr:colOff>
      <xdr:row>6</xdr:row>
      <xdr:rowOff>133351</xdr:rowOff>
    </xdr:from>
    <xdr:to>
      <xdr:col>16</xdr:col>
      <xdr:colOff>0</xdr:colOff>
      <xdr:row>10</xdr:row>
      <xdr:rowOff>133350</xdr:rowOff>
    </xdr:to>
    <xdr:pic>
      <xdr:nvPicPr>
        <xdr:cNvPr id="3" name="irc_mi" descr="http://www.clipartbest.com/cliparts/pT5/XyR/pT5XyRaTB.jpe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25276" y="1895476"/>
          <a:ext cx="1200149" cy="800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895350</xdr:colOff>
      <xdr:row>0</xdr:row>
      <xdr:rowOff>0</xdr:rowOff>
    </xdr:from>
    <xdr:to>
      <xdr:col>2</xdr:col>
      <xdr:colOff>657225</xdr:colOff>
      <xdr:row>2</xdr:row>
      <xdr:rowOff>323850</xdr:rowOff>
    </xdr:to>
    <xdr:pic>
      <xdr:nvPicPr>
        <xdr:cNvPr id="2" name="irc_mi" descr="http://www.loveyourmindloveyourbody.com/wp-content/uploads/2013/03/bigstock-Gift-with-ribbon-and-bow-isola-25073936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0"/>
          <a:ext cx="11049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oncours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Concourse">
      <a:majorFont>
        <a:latin typeface="Lucida Sans Unicode"/>
        <a:ea typeface=""/>
        <a:cs typeface=""/>
        <a:font script="Jpan" typeface="ＭＳ Ｐゴシック"/>
        <a:font script="Hang" typeface="맑은 고딕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Uigh" typeface="Microsoft Uighur"/>
        <a:font script="Geor" typeface="Sylfaen"/>
      </a:majorFont>
      <a:minorFont>
        <a:latin typeface="Lucida Sans Unicode"/>
        <a:ea typeface=""/>
        <a:cs typeface=""/>
        <a:font script="Jpan" typeface="ＭＳ Ｐゴシック"/>
        <a:font script="Hang" typeface="맑은 고딕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Uigh" typeface="Microsoft Uighur"/>
        <a:font script="Geor" typeface="Sylfaen"/>
      </a:minorFont>
    </a:fontScheme>
    <a:fmtScheme name="Concourse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satMod val="180000"/>
              </a:schemeClr>
            </a:gs>
            <a:gs pos="65000">
              <a:schemeClr val="phClr">
                <a:tint val="32000"/>
                <a:satMod val="250000"/>
              </a:schemeClr>
            </a:gs>
            <a:gs pos="100000">
              <a:schemeClr val="phClr">
                <a:tint val="23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55000" cap="flat" cmpd="thickThin" algn="ctr">
          <a:solidFill>
            <a:schemeClr val="phClr"/>
          </a:solidFill>
          <a:prstDash val="solid"/>
        </a:ln>
        <a:ln w="63500" cap="flat" cmpd="thickThin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glow" dir="t">
              <a:rot lat="0" lon="0" rev="6360000"/>
            </a:lightRig>
          </a:scene3d>
          <a:sp3d contourW="1000" prstMaterial="flat">
            <a:bevelT w="95250" h="101600"/>
            <a:contourClr>
              <a:schemeClr val="phClr">
                <a:satMod val="3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5000"/>
                <a:satMod val="300000"/>
              </a:schemeClr>
            </a:gs>
            <a:gs pos="40000">
              <a:schemeClr val="phClr">
                <a:tint val="65000"/>
                <a:satMod val="300000"/>
              </a:schemeClr>
            </a:gs>
            <a:gs pos="100000">
              <a:schemeClr val="phClr">
                <a:shade val="65000"/>
                <a:satMod val="300000"/>
              </a:schemeClr>
            </a:gs>
          </a:gsLst>
          <a:path path="circle">
            <a:fillToRect l="65000" b="98000"/>
          </a:path>
        </a:gradFill>
        <a:blipFill>
          <a:blip xmlns:r="http://schemas.openxmlformats.org/officeDocument/2006/relationships" r:embed="rId1">
            <a:duotone>
              <a:schemeClr val="phClr">
                <a:shade val="60000"/>
                <a:satMod val="110000"/>
              </a:schemeClr>
              <a:schemeClr val="phClr">
                <a:tint val="95000"/>
              </a:schemeClr>
            </a:duotone>
          </a:blip>
          <a:tile tx="0" ty="0" sx="50000" sy="5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40"/>
  <sheetViews>
    <sheetView zoomScaleNormal="100" zoomScalePageLayoutView="50" workbookViewId="0">
      <selection activeCell="P16" sqref="P16"/>
    </sheetView>
  </sheetViews>
  <sheetFormatPr defaultRowHeight="12.75" x14ac:dyDescent="0.2"/>
  <cols>
    <col min="1" max="1" width="1.5703125" style="2" customWidth="1"/>
    <col min="2" max="2" width="20.140625" style="2" bestFit="1" customWidth="1"/>
    <col min="3" max="3" width="19.140625" style="2" customWidth="1"/>
    <col min="4" max="4" width="8.7109375" style="6" hidden="1" customWidth="1"/>
    <col min="5" max="5" width="26.42578125" style="6" customWidth="1"/>
    <col min="6" max="6" width="15.42578125" style="6" bestFit="1" customWidth="1"/>
    <col min="7" max="7" width="8.85546875" style="6" customWidth="1"/>
    <col min="8" max="8" width="10.140625" style="7" customWidth="1"/>
    <col min="9" max="9" width="11" style="7" customWidth="1"/>
    <col min="10" max="10" width="12.42578125" style="1" customWidth="1"/>
    <col min="11" max="11" width="3.42578125" style="1" customWidth="1"/>
    <col min="12" max="12" width="3.42578125" customWidth="1"/>
    <col min="13" max="16384" width="9.140625" style="2"/>
  </cols>
  <sheetData>
    <row r="1" spans="1:13" ht="12" customHeight="1" x14ac:dyDescent="0.2">
      <c r="A1" s="17"/>
      <c r="B1" s="17"/>
      <c r="C1" s="17"/>
      <c r="D1" s="18"/>
      <c r="E1" s="17"/>
      <c r="F1" s="17"/>
      <c r="G1" s="17"/>
      <c r="H1" s="18"/>
      <c r="I1" s="18"/>
      <c r="J1" s="19"/>
      <c r="K1" s="16"/>
    </row>
    <row r="2" spans="1:13" ht="49.5" customHeight="1" thickBot="1" x14ac:dyDescent="1.1000000000000001">
      <c r="A2" s="20"/>
      <c r="B2" s="88" t="s">
        <v>61</v>
      </c>
      <c r="C2" s="88"/>
      <c r="D2" s="88"/>
      <c r="E2" s="88"/>
      <c r="F2" s="88"/>
      <c r="G2" s="88"/>
      <c r="H2" s="88"/>
      <c r="I2" s="88"/>
      <c r="J2" s="88"/>
      <c r="K2" s="15"/>
      <c r="M2" s="1"/>
    </row>
    <row r="3" spans="1:13" s="4" customFormat="1" ht="30" customHeight="1" thickTop="1" thickBot="1" x14ac:dyDescent="0.25">
      <c r="A3" s="14"/>
      <c r="B3" s="44" t="s">
        <v>60</v>
      </c>
      <c r="C3" s="44" t="s">
        <v>83</v>
      </c>
      <c r="D3" s="44" t="s">
        <v>23</v>
      </c>
      <c r="E3" s="44" t="s">
        <v>24</v>
      </c>
      <c r="F3" s="44" t="s">
        <v>0</v>
      </c>
      <c r="G3" s="44" t="s">
        <v>84</v>
      </c>
      <c r="H3" s="45" t="s">
        <v>92</v>
      </c>
      <c r="I3" s="45" t="s">
        <v>87</v>
      </c>
      <c r="J3" s="45" t="s">
        <v>88</v>
      </c>
      <c r="K3" s="15"/>
      <c r="L3"/>
      <c r="M3" s="3"/>
    </row>
    <row r="4" spans="1:13" s="5" customFormat="1" ht="15.95" customHeight="1" thickTop="1" thickBot="1" x14ac:dyDescent="0.25">
      <c r="A4" s="21"/>
      <c r="B4" s="22" t="s">
        <v>30</v>
      </c>
      <c r="C4" s="23" t="s">
        <v>62</v>
      </c>
      <c r="D4" s="24">
        <v>80634</v>
      </c>
      <c r="E4" s="23" t="s">
        <v>26</v>
      </c>
      <c r="F4" s="25" t="s">
        <v>28</v>
      </c>
      <c r="G4" s="25">
        <v>2</v>
      </c>
      <c r="H4" s="26">
        <v>290</v>
      </c>
      <c r="I4" s="71">
        <f>H4/G4</f>
        <v>145</v>
      </c>
      <c r="J4" s="72">
        <f>$H4/SUM(H$4:H$33)</f>
        <v>3.9375424304141211E-2</v>
      </c>
      <c r="K4" s="15"/>
      <c r="L4"/>
      <c r="M4" s="1"/>
    </row>
    <row r="5" spans="1:13" ht="15.95" customHeight="1" thickTop="1" thickBot="1" x14ac:dyDescent="0.25">
      <c r="A5" s="20"/>
      <c r="B5" s="27" t="s">
        <v>31</v>
      </c>
      <c r="C5" s="28" t="s">
        <v>63</v>
      </c>
      <c r="D5" s="29">
        <v>66603</v>
      </c>
      <c r="E5" s="28" t="s">
        <v>21</v>
      </c>
      <c r="F5" s="30" t="s">
        <v>4</v>
      </c>
      <c r="G5" s="30">
        <v>3</v>
      </c>
      <c r="H5" s="31">
        <v>225</v>
      </c>
      <c r="I5" s="71">
        <f t="shared" ref="I5:I33" si="0">H5/G5</f>
        <v>75</v>
      </c>
      <c r="J5" s="72">
        <f t="shared" ref="J5:J33" si="1">$H5/SUM(H$4:H$33)</f>
        <v>3.0549898167006109E-2</v>
      </c>
      <c r="K5" s="15"/>
      <c r="M5" s="1"/>
    </row>
    <row r="6" spans="1:13" ht="15.95" customHeight="1" thickTop="1" thickBot="1" x14ac:dyDescent="0.25">
      <c r="A6" s="20"/>
      <c r="B6" s="27" t="s">
        <v>32</v>
      </c>
      <c r="C6" s="28" t="s">
        <v>64</v>
      </c>
      <c r="D6" s="29">
        <v>85003</v>
      </c>
      <c r="E6" s="28" t="s">
        <v>22</v>
      </c>
      <c r="F6" s="30" t="s">
        <v>5</v>
      </c>
      <c r="G6" s="30">
        <v>3</v>
      </c>
      <c r="H6" s="31">
        <v>150</v>
      </c>
      <c r="I6" s="71">
        <f t="shared" si="0"/>
        <v>50</v>
      </c>
      <c r="J6" s="72">
        <f t="shared" si="1"/>
        <v>2.0366598778004074E-2</v>
      </c>
      <c r="K6" s="15"/>
      <c r="M6" s="1"/>
    </row>
    <row r="7" spans="1:13" ht="15.95" customHeight="1" thickTop="1" thickBot="1" x14ac:dyDescent="0.25">
      <c r="A7" s="20"/>
      <c r="B7" s="27" t="s">
        <v>33</v>
      </c>
      <c r="C7" s="28" t="s">
        <v>65</v>
      </c>
      <c r="D7" s="29">
        <v>73717</v>
      </c>
      <c r="E7" s="28" t="s">
        <v>16</v>
      </c>
      <c r="F7" s="30" t="s">
        <v>12</v>
      </c>
      <c r="G7" s="30">
        <v>2</v>
      </c>
      <c r="H7" s="31">
        <v>130</v>
      </c>
      <c r="I7" s="71">
        <f t="shared" si="0"/>
        <v>65</v>
      </c>
      <c r="J7" s="72">
        <f t="shared" si="1"/>
        <v>1.7651052274270197E-2</v>
      </c>
      <c r="K7" s="15"/>
      <c r="M7" s="1"/>
    </row>
    <row r="8" spans="1:13" ht="15.95" customHeight="1" thickTop="1" thickBot="1" x14ac:dyDescent="0.25">
      <c r="A8" s="20"/>
      <c r="B8" s="27" t="s">
        <v>34</v>
      </c>
      <c r="C8" s="28" t="s">
        <v>66</v>
      </c>
      <c r="D8" s="29">
        <v>85701</v>
      </c>
      <c r="E8" s="28" t="s">
        <v>18</v>
      </c>
      <c r="F8" s="30" t="s">
        <v>28</v>
      </c>
      <c r="G8" s="30">
        <v>1</v>
      </c>
      <c r="H8" s="31">
        <v>400</v>
      </c>
      <c r="I8" s="71">
        <f t="shared" si="0"/>
        <v>400</v>
      </c>
      <c r="J8" s="72">
        <f t="shared" si="1"/>
        <v>5.4310930074677528E-2</v>
      </c>
      <c r="K8" s="15"/>
      <c r="M8" s="1"/>
    </row>
    <row r="9" spans="1:13" ht="15.95" customHeight="1" thickTop="1" thickBot="1" x14ac:dyDescent="0.25">
      <c r="A9" s="20"/>
      <c r="B9" s="27" t="s">
        <v>35</v>
      </c>
      <c r="C9" s="28" t="s">
        <v>67</v>
      </c>
      <c r="D9" s="29">
        <v>66801</v>
      </c>
      <c r="E9" s="28" t="s">
        <v>25</v>
      </c>
      <c r="F9" s="30" t="s">
        <v>5</v>
      </c>
      <c r="G9" s="30">
        <v>2</v>
      </c>
      <c r="H9" s="31">
        <v>150</v>
      </c>
      <c r="I9" s="71">
        <f t="shared" si="0"/>
        <v>75</v>
      </c>
      <c r="J9" s="72">
        <f t="shared" si="1"/>
        <v>2.0366598778004074E-2</v>
      </c>
      <c r="K9" s="15"/>
      <c r="M9" s="1"/>
    </row>
    <row r="10" spans="1:13" ht="15.95" customHeight="1" thickTop="1" thickBot="1" x14ac:dyDescent="0.25">
      <c r="A10" s="20"/>
      <c r="B10" s="27" t="s">
        <v>36</v>
      </c>
      <c r="C10" s="28" t="s">
        <v>68</v>
      </c>
      <c r="D10" s="29">
        <v>80127</v>
      </c>
      <c r="E10" s="28" t="s">
        <v>19</v>
      </c>
      <c r="F10" s="30" t="s">
        <v>5</v>
      </c>
      <c r="G10" s="30">
        <v>3</v>
      </c>
      <c r="H10" s="31">
        <v>150</v>
      </c>
      <c r="I10" s="71">
        <f t="shared" si="0"/>
        <v>50</v>
      </c>
      <c r="J10" s="72">
        <f t="shared" si="1"/>
        <v>2.0366598778004074E-2</v>
      </c>
      <c r="K10" s="15"/>
      <c r="M10" s="1"/>
    </row>
    <row r="11" spans="1:13" ht="15.95" customHeight="1" thickTop="1" thickBot="1" x14ac:dyDescent="0.25">
      <c r="A11" s="20"/>
      <c r="B11" s="27" t="s">
        <v>37</v>
      </c>
      <c r="C11" s="28" t="s">
        <v>69</v>
      </c>
      <c r="D11" s="29">
        <v>68102</v>
      </c>
      <c r="E11" s="28" t="s">
        <v>17</v>
      </c>
      <c r="F11" s="30" t="s">
        <v>28</v>
      </c>
      <c r="G11" s="30">
        <v>1</v>
      </c>
      <c r="H11" s="31">
        <v>1000</v>
      </c>
      <c r="I11" s="71">
        <f t="shared" si="0"/>
        <v>1000</v>
      </c>
      <c r="J11" s="72">
        <f t="shared" si="1"/>
        <v>0.13577732518669383</v>
      </c>
      <c r="K11" s="15"/>
      <c r="M11" s="1"/>
    </row>
    <row r="12" spans="1:13" ht="15.95" customHeight="1" thickTop="1" thickBot="1" x14ac:dyDescent="0.25">
      <c r="A12" s="20"/>
      <c r="B12" s="27" t="s">
        <v>38</v>
      </c>
      <c r="C12" s="28" t="s">
        <v>70</v>
      </c>
      <c r="D12" s="29">
        <v>79103</v>
      </c>
      <c r="E12" s="28" t="s">
        <v>10</v>
      </c>
      <c r="F12" s="30" t="s">
        <v>5</v>
      </c>
      <c r="G12" s="30">
        <v>4</v>
      </c>
      <c r="H12" s="31">
        <v>120</v>
      </c>
      <c r="I12" s="71">
        <f t="shared" si="0"/>
        <v>30</v>
      </c>
      <c r="J12" s="72">
        <f t="shared" si="1"/>
        <v>1.6293279022403257E-2</v>
      </c>
      <c r="K12" s="15"/>
      <c r="M12" s="1"/>
    </row>
    <row r="13" spans="1:13" ht="15.95" customHeight="1" thickTop="1" thickBot="1" x14ac:dyDescent="0.25">
      <c r="A13" s="20"/>
      <c r="B13" s="27" t="s">
        <v>39</v>
      </c>
      <c r="C13" s="28" t="s">
        <v>71</v>
      </c>
      <c r="D13" s="29">
        <v>81503</v>
      </c>
      <c r="E13" s="28" t="s">
        <v>6</v>
      </c>
      <c r="F13" s="30" t="s">
        <v>5</v>
      </c>
      <c r="G13" s="30">
        <v>2</v>
      </c>
      <c r="H13" s="31">
        <v>150</v>
      </c>
      <c r="I13" s="71">
        <f t="shared" si="0"/>
        <v>75</v>
      </c>
      <c r="J13" s="72">
        <f t="shared" si="1"/>
        <v>2.0366598778004074E-2</v>
      </c>
      <c r="K13" s="15"/>
      <c r="M13" s="1"/>
    </row>
    <row r="14" spans="1:13" ht="15.95" customHeight="1" thickTop="1" thickBot="1" x14ac:dyDescent="0.25">
      <c r="A14" s="20"/>
      <c r="B14" s="27" t="s">
        <v>40</v>
      </c>
      <c r="C14" s="28" t="s">
        <v>72</v>
      </c>
      <c r="D14" s="29">
        <v>73102</v>
      </c>
      <c r="E14" s="28" t="s">
        <v>26</v>
      </c>
      <c r="F14" s="30" t="s">
        <v>28</v>
      </c>
      <c r="G14" s="30">
        <v>3</v>
      </c>
      <c r="H14" s="31">
        <v>600</v>
      </c>
      <c r="I14" s="71">
        <f t="shared" si="0"/>
        <v>200</v>
      </c>
      <c r="J14" s="72">
        <f t="shared" si="1"/>
        <v>8.1466395112016296E-2</v>
      </c>
      <c r="K14" s="15"/>
      <c r="M14" s="1"/>
    </row>
    <row r="15" spans="1:13" ht="15.95" customHeight="1" thickTop="1" thickBot="1" x14ac:dyDescent="0.25">
      <c r="A15" s="20"/>
      <c r="B15" s="27" t="s">
        <v>41</v>
      </c>
      <c r="C15" s="28" t="s">
        <v>72</v>
      </c>
      <c r="D15" s="29">
        <v>73103</v>
      </c>
      <c r="E15" s="28" t="s">
        <v>13</v>
      </c>
      <c r="F15" s="30" t="s">
        <v>4</v>
      </c>
      <c r="G15" s="30">
        <v>4</v>
      </c>
      <c r="H15" s="31">
        <v>80</v>
      </c>
      <c r="I15" s="71">
        <f t="shared" si="0"/>
        <v>20</v>
      </c>
      <c r="J15" s="72">
        <f t="shared" si="1"/>
        <v>1.0862186014935505E-2</v>
      </c>
      <c r="K15" s="15"/>
      <c r="M15" s="1"/>
    </row>
    <row r="16" spans="1:13" ht="15.95" customHeight="1" thickTop="1" thickBot="1" x14ac:dyDescent="0.25">
      <c r="A16" s="20"/>
      <c r="B16" s="27" t="s">
        <v>42</v>
      </c>
      <c r="C16" s="28" t="s">
        <v>73</v>
      </c>
      <c r="D16" s="29">
        <v>67843</v>
      </c>
      <c r="E16" s="28" t="s">
        <v>3</v>
      </c>
      <c r="F16" s="30" t="s">
        <v>4</v>
      </c>
      <c r="G16" s="30">
        <v>2</v>
      </c>
      <c r="H16" s="31">
        <v>150</v>
      </c>
      <c r="I16" s="71">
        <f t="shared" si="0"/>
        <v>75</v>
      </c>
      <c r="J16" s="72">
        <f t="shared" si="1"/>
        <v>2.0366598778004074E-2</v>
      </c>
      <c r="K16" s="15"/>
      <c r="M16" s="1"/>
    </row>
    <row r="17" spans="1:13" ht="15.95" customHeight="1" thickTop="1" thickBot="1" x14ac:dyDescent="0.25">
      <c r="A17" s="20"/>
      <c r="B17" s="27" t="s">
        <v>43</v>
      </c>
      <c r="C17" s="28" t="s">
        <v>74</v>
      </c>
      <c r="D17" s="29">
        <v>85021</v>
      </c>
      <c r="E17" s="28" t="s">
        <v>11</v>
      </c>
      <c r="F17" s="30" t="s">
        <v>12</v>
      </c>
      <c r="G17" s="30">
        <v>2</v>
      </c>
      <c r="H17" s="31">
        <v>90</v>
      </c>
      <c r="I17" s="71">
        <f t="shared" si="0"/>
        <v>45</v>
      </c>
      <c r="J17" s="72">
        <f t="shared" si="1"/>
        <v>1.2219959266802444E-2</v>
      </c>
      <c r="K17" s="15"/>
      <c r="M17" s="1"/>
    </row>
    <row r="18" spans="1:13" ht="15.95" customHeight="1" thickTop="1" thickBot="1" x14ac:dyDescent="0.25">
      <c r="A18" s="20"/>
      <c r="B18" s="27" t="s">
        <v>44</v>
      </c>
      <c r="C18" s="28" t="s">
        <v>63</v>
      </c>
      <c r="D18" s="29">
        <v>66603</v>
      </c>
      <c r="E18" s="28" t="s">
        <v>6</v>
      </c>
      <c r="F18" s="30" t="s">
        <v>5</v>
      </c>
      <c r="G18" s="30">
        <v>4</v>
      </c>
      <c r="H18" s="31">
        <v>160</v>
      </c>
      <c r="I18" s="71">
        <f t="shared" si="0"/>
        <v>40</v>
      </c>
      <c r="J18" s="72">
        <f t="shared" si="1"/>
        <v>2.1724372029871011E-2</v>
      </c>
      <c r="K18" s="15"/>
      <c r="M18" s="1"/>
    </row>
    <row r="19" spans="1:13" ht="15.95" customHeight="1" thickTop="1" thickBot="1" x14ac:dyDescent="0.25">
      <c r="A19" s="20"/>
      <c r="B19" s="27" t="s">
        <v>45</v>
      </c>
      <c r="C19" s="28" t="s">
        <v>68</v>
      </c>
      <c r="D19" s="29">
        <v>80022</v>
      </c>
      <c r="E19" s="28" t="s">
        <v>7</v>
      </c>
      <c r="F19" s="30" t="s">
        <v>2</v>
      </c>
      <c r="G19" s="30">
        <v>2</v>
      </c>
      <c r="H19" s="31">
        <v>100</v>
      </c>
      <c r="I19" s="71">
        <f t="shared" si="0"/>
        <v>50</v>
      </c>
      <c r="J19" s="72">
        <f t="shared" si="1"/>
        <v>1.3577732518669382E-2</v>
      </c>
      <c r="K19" s="15"/>
      <c r="M19" s="1"/>
    </row>
    <row r="20" spans="1:13" ht="15.95" customHeight="1" thickTop="1" thickBot="1" x14ac:dyDescent="0.25">
      <c r="A20" s="20"/>
      <c r="B20" s="27" t="s">
        <v>46</v>
      </c>
      <c r="C20" s="28" t="s">
        <v>86</v>
      </c>
      <c r="D20" s="29">
        <v>79101</v>
      </c>
      <c r="E20" s="28" t="s">
        <v>1</v>
      </c>
      <c r="F20" s="30" t="s">
        <v>2</v>
      </c>
      <c r="G20" s="30">
        <v>2</v>
      </c>
      <c r="H20" s="31">
        <v>100</v>
      </c>
      <c r="I20" s="71">
        <f t="shared" si="0"/>
        <v>50</v>
      </c>
      <c r="J20" s="72">
        <f t="shared" si="1"/>
        <v>1.3577732518669382E-2</v>
      </c>
      <c r="K20" s="15"/>
      <c r="M20" s="1"/>
    </row>
    <row r="21" spans="1:13" ht="15.95" customHeight="1" thickTop="1" thickBot="1" x14ac:dyDescent="0.25">
      <c r="A21" s="20"/>
      <c r="B21" s="27" t="s">
        <v>47</v>
      </c>
      <c r="C21" s="28" t="s">
        <v>75</v>
      </c>
      <c r="D21" s="29">
        <v>74103</v>
      </c>
      <c r="E21" s="28" t="s">
        <v>6</v>
      </c>
      <c r="F21" s="30" t="s">
        <v>5</v>
      </c>
      <c r="G21" s="30">
        <v>2</v>
      </c>
      <c r="H21" s="31">
        <v>80</v>
      </c>
      <c r="I21" s="71">
        <f t="shared" si="0"/>
        <v>40</v>
      </c>
      <c r="J21" s="72">
        <f t="shared" si="1"/>
        <v>1.0862186014935505E-2</v>
      </c>
      <c r="K21" s="15"/>
      <c r="M21" s="1"/>
    </row>
    <row r="22" spans="1:13" ht="15.95" customHeight="1" thickTop="1" thickBot="1" x14ac:dyDescent="0.25">
      <c r="A22" s="20"/>
      <c r="B22" s="27" t="s">
        <v>48</v>
      </c>
      <c r="C22" s="28" t="s">
        <v>75</v>
      </c>
      <c r="D22" s="29">
        <v>74103</v>
      </c>
      <c r="E22" s="28" t="s">
        <v>8</v>
      </c>
      <c r="F22" s="30" t="s">
        <v>5</v>
      </c>
      <c r="G22" s="30">
        <v>2</v>
      </c>
      <c r="H22" s="31">
        <v>100</v>
      </c>
      <c r="I22" s="71">
        <f t="shared" si="0"/>
        <v>50</v>
      </c>
      <c r="J22" s="72">
        <f t="shared" si="1"/>
        <v>1.3577732518669382E-2</v>
      </c>
      <c r="K22" s="15"/>
      <c r="M22" s="1"/>
    </row>
    <row r="23" spans="1:13" ht="15.95" customHeight="1" thickTop="1" thickBot="1" x14ac:dyDescent="0.25">
      <c r="A23" s="20"/>
      <c r="B23" s="27" t="s">
        <v>49</v>
      </c>
      <c r="C23" s="28" t="s">
        <v>76</v>
      </c>
      <c r="D23" s="29">
        <v>68504</v>
      </c>
      <c r="E23" s="28" t="s">
        <v>15</v>
      </c>
      <c r="F23" s="30" t="s">
        <v>12</v>
      </c>
      <c r="G23" s="30">
        <v>2</v>
      </c>
      <c r="H23" s="31">
        <v>200</v>
      </c>
      <c r="I23" s="71">
        <f t="shared" si="0"/>
        <v>100</v>
      </c>
      <c r="J23" s="72">
        <f t="shared" si="1"/>
        <v>2.7155465037338764E-2</v>
      </c>
      <c r="K23" s="15"/>
      <c r="M23" s="1"/>
    </row>
    <row r="24" spans="1:13" ht="15.95" customHeight="1" thickTop="1" thickBot="1" x14ac:dyDescent="0.25">
      <c r="A24" s="20"/>
      <c r="B24" s="27" t="s">
        <v>50</v>
      </c>
      <c r="C24" s="28" t="s">
        <v>77</v>
      </c>
      <c r="D24" s="29">
        <v>75201</v>
      </c>
      <c r="E24" s="28" t="s">
        <v>9</v>
      </c>
      <c r="F24" s="30" t="s">
        <v>4</v>
      </c>
      <c r="G24" s="30">
        <v>3</v>
      </c>
      <c r="H24" s="31">
        <v>300</v>
      </c>
      <c r="I24" s="71">
        <f t="shared" si="0"/>
        <v>100</v>
      </c>
      <c r="J24" s="72">
        <f t="shared" si="1"/>
        <v>4.0733197556008148E-2</v>
      </c>
      <c r="K24" s="15"/>
      <c r="M24" s="1"/>
    </row>
    <row r="25" spans="1:13" ht="15.95" customHeight="1" thickTop="1" thickBot="1" x14ac:dyDescent="0.25">
      <c r="A25" s="20"/>
      <c r="B25" s="27" t="s">
        <v>51</v>
      </c>
      <c r="C25" s="28" t="s">
        <v>71</v>
      </c>
      <c r="D25" s="29">
        <v>81506</v>
      </c>
      <c r="E25" s="28" t="s">
        <v>26</v>
      </c>
      <c r="F25" s="30" t="s">
        <v>28</v>
      </c>
      <c r="G25" s="30">
        <v>4</v>
      </c>
      <c r="H25" s="31">
        <v>580</v>
      </c>
      <c r="I25" s="71">
        <f t="shared" si="0"/>
        <v>145</v>
      </c>
      <c r="J25" s="72">
        <f t="shared" si="1"/>
        <v>7.8750848608282423E-2</v>
      </c>
      <c r="K25" s="15"/>
      <c r="M25" s="1"/>
    </row>
    <row r="26" spans="1:13" ht="15.95" customHeight="1" thickTop="1" thickBot="1" x14ac:dyDescent="0.25">
      <c r="A26" s="20"/>
      <c r="B26" s="27" t="s">
        <v>52</v>
      </c>
      <c r="C26" s="28" t="s">
        <v>77</v>
      </c>
      <c r="D26" s="29">
        <v>75201</v>
      </c>
      <c r="E26" s="28" t="s">
        <v>27</v>
      </c>
      <c r="F26" s="30" t="s">
        <v>2</v>
      </c>
      <c r="G26" s="30">
        <v>2</v>
      </c>
      <c r="H26" s="31">
        <v>500</v>
      </c>
      <c r="I26" s="71">
        <f t="shared" si="0"/>
        <v>250</v>
      </c>
      <c r="J26" s="72">
        <f t="shared" si="1"/>
        <v>6.7888662593346916E-2</v>
      </c>
      <c r="K26" s="15"/>
      <c r="M26" s="1"/>
    </row>
    <row r="27" spans="1:13" ht="15.95" customHeight="1" thickTop="1" thickBot="1" x14ac:dyDescent="0.25">
      <c r="A27" s="20"/>
      <c r="B27" s="27" t="s">
        <v>53</v>
      </c>
      <c r="C27" s="28" t="s">
        <v>78</v>
      </c>
      <c r="D27" s="29">
        <v>79401</v>
      </c>
      <c r="E27" s="28" t="s">
        <v>27</v>
      </c>
      <c r="F27" s="30" t="s">
        <v>5</v>
      </c>
      <c r="G27" s="30">
        <v>3</v>
      </c>
      <c r="H27" s="31">
        <v>600</v>
      </c>
      <c r="I27" s="71">
        <f t="shared" si="0"/>
        <v>200</v>
      </c>
      <c r="J27" s="72">
        <f t="shared" si="1"/>
        <v>8.1466395112016296E-2</v>
      </c>
      <c r="K27" s="15"/>
      <c r="M27" s="1"/>
    </row>
    <row r="28" spans="1:13" ht="15.95" customHeight="1" thickTop="1" thickBot="1" x14ac:dyDescent="0.25">
      <c r="A28" s="20"/>
      <c r="B28" s="27" t="s">
        <v>54</v>
      </c>
      <c r="C28" s="28" t="s">
        <v>79</v>
      </c>
      <c r="D28" s="29">
        <v>81019</v>
      </c>
      <c r="E28" s="28" t="s">
        <v>6</v>
      </c>
      <c r="F28" s="30" t="s">
        <v>5</v>
      </c>
      <c r="G28" s="30">
        <v>3</v>
      </c>
      <c r="H28" s="31">
        <v>180</v>
      </c>
      <c r="I28" s="71">
        <f t="shared" si="0"/>
        <v>60</v>
      </c>
      <c r="J28" s="72">
        <f t="shared" si="1"/>
        <v>2.4439918533604887E-2</v>
      </c>
      <c r="K28" s="15"/>
      <c r="M28" s="1"/>
    </row>
    <row r="29" spans="1:13" ht="15.95" customHeight="1" thickTop="1" thickBot="1" x14ac:dyDescent="0.25">
      <c r="A29" s="20"/>
      <c r="B29" s="27" t="s">
        <v>55</v>
      </c>
      <c r="C29" s="28" t="s">
        <v>80</v>
      </c>
      <c r="D29" s="29">
        <v>79029</v>
      </c>
      <c r="E29" s="28" t="s">
        <v>29</v>
      </c>
      <c r="F29" s="30" t="s">
        <v>5</v>
      </c>
      <c r="G29" s="30">
        <v>2</v>
      </c>
      <c r="H29" s="31">
        <v>200</v>
      </c>
      <c r="I29" s="71">
        <f t="shared" si="0"/>
        <v>100</v>
      </c>
      <c r="J29" s="72">
        <f t="shared" si="1"/>
        <v>2.7155465037338764E-2</v>
      </c>
      <c r="K29" s="15"/>
      <c r="M29" s="1"/>
    </row>
    <row r="30" spans="1:13" ht="15.95" customHeight="1" thickTop="1" thickBot="1" x14ac:dyDescent="0.25">
      <c r="A30" s="20"/>
      <c r="B30" s="27" t="s">
        <v>56</v>
      </c>
      <c r="C30" s="28" t="s">
        <v>81</v>
      </c>
      <c r="D30" s="29">
        <v>78701</v>
      </c>
      <c r="E30" s="28" t="s">
        <v>14</v>
      </c>
      <c r="F30" s="30" t="s">
        <v>12</v>
      </c>
      <c r="G30" s="30">
        <v>2</v>
      </c>
      <c r="H30" s="31">
        <v>200</v>
      </c>
      <c r="I30" s="71">
        <f t="shared" si="0"/>
        <v>100</v>
      </c>
      <c r="J30" s="72">
        <f t="shared" si="1"/>
        <v>2.7155465037338764E-2</v>
      </c>
      <c r="K30" s="15"/>
      <c r="M30" s="1"/>
    </row>
    <row r="31" spans="1:13" ht="15.95" customHeight="1" thickTop="1" thickBot="1" x14ac:dyDescent="0.25">
      <c r="A31" s="20"/>
      <c r="B31" s="27" t="s">
        <v>57</v>
      </c>
      <c r="C31" s="28" t="s">
        <v>82</v>
      </c>
      <c r="D31" s="29">
        <v>77002</v>
      </c>
      <c r="E31" s="28" t="s">
        <v>20</v>
      </c>
      <c r="F31" s="30" t="s">
        <v>4</v>
      </c>
      <c r="G31" s="30">
        <v>1</v>
      </c>
      <c r="H31" s="31">
        <v>100</v>
      </c>
      <c r="I31" s="71">
        <f t="shared" si="0"/>
        <v>100</v>
      </c>
      <c r="J31" s="72">
        <f t="shared" si="1"/>
        <v>1.3577732518669382E-2</v>
      </c>
      <c r="K31" s="15"/>
      <c r="M31" s="1"/>
    </row>
    <row r="32" spans="1:13" ht="15.95" customHeight="1" thickTop="1" thickBot="1" x14ac:dyDescent="0.25">
      <c r="A32" s="20"/>
      <c r="B32" s="27" t="s">
        <v>58</v>
      </c>
      <c r="C32" s="28" t="s">
        <v>76</v>
      </c>
      <c r="D32" s="29">
        <v>68504</v>
      </c>
      <c r="E32" s="28" t="s">
        <v>8</v>
      </c>
      <c r="F32" s="30" t="s">
        <v>5</v>
      </c>
      <c r="G32" s="30">
        <v>1</v>
      </c>
      <c r="H32" s="31">
        <v>100</v>
      </c>
      <c r="I32" s="71">
        <f t="shared" si="0"/>
        <v>100</v>
      </c>
      <c r="J32" s="72">
        <f t="shared" si="1"/>
        <v>1.3577732518669382E-2</v>
      </c>
      <c r="K32" s="15"/>
      <c r="M32" s="1"/>
    </row>
    <row r="33" spans="1:13" ht="15.95" customHeight="1" thickTop="1" x14ac:dyDescent="0.2">
      <c r="A33" s="20"/>
      <c r="B33" s="32" t="s">
        <v>59</v>
      </c>
      <c r="C33" s="33" t="s">
        <v>72</v>
      </c>
      <c r="D33" s="34">
        <v>73104</v>
      </c>
      <c r="E33" s="33" t="s">
        <v>6</v>
      </c>
      <c r="F33" s="35" t="s">
        <v>5</v>
      </c>
      <c r="G33" s="35">
        <v>4</v>
      </c>
      <c r="H33" s="36">
        <v>180</v>
      </c>
      <c r="I33" s="71">
        <f t="shared" si="0"/>
        <v>45</v>
      </c>
      <c r="J33" s="72">
        <f t="shared" si="1"/>
        <v>2.4439918533604887E-2</v>
      </c>
      <c r="K33" s="16"/>
      <c r="M33" s="1"/>
    </row>
    <row r="34" spans="1:13" ht="9.75" customHeight="1" x14ac:dyDescent="0.2">
      <c r="A34" s="17"/>
      <c r="B34" s="17"/>
      <c r="C34" s="17"/>
      <c r="D34" s="18"/>
      <c r="E34" s="17"/>
      <c r="F34" s="17"/>
      <c r="G34" s="17"/>
      <c r="H34" s="18"/>
      <c r="I34" s="18"/>
      <c r="J34" s="19"/>
      <c r="K34" s="16"/>
      <c r="M34" s="1"/>
    </row>
    <row r="35" spans="1:13" ht="18.75" customHeight="1" thickBot="1" x14ac:dyDescent="0.25">
      <c r="A35" s="9"/>
      <c r="B35" s="9"/>
      <c r="C35" s="9"/>
      <c r="D35" s="10"/>
      <c r="E35" s="10"/>
      <c r="F35" s="10"/>
      <c r="G35" s="10"/>
      <c r="H35" s="11"/>
      <c r="I35" s="11"/>
      <c r="K35" s="8"/>
    </row>
    <row r="36" spans="1:13" ht="17.25" thickTop="1" x14ac:dyDescent="0.2">
      <c r="F36" s="46" t="s">
        <v>89</v>
      </c>
      <c r="G36" s="73">
        <f>MAX(G$4:G$33)</f>
        <v>4</v>
      </c>
      <c r="H36" s="73">
        <f t="shared" ref="H36:I36" si="2">MAX(H$4:H$33)</f>
        <v>1000</v>
      </c>
      <c r="I36" s="73">
        <f t="shared" si="2"/>
        <v>1000</v>
      </c>
      <c r="J36" s="85">
        <f>MAX(J$4:J$33)</f>
        <v>0.13577732518669383</v>
      </c>
      <c r="K36" s="2"/>
    </row>
    <row r="37" spans="1:13" ht="15" customHeight="1" x14ac:dyDescent="0.2">
      <c r="F37" s="47" t="s">
        <v>90</v>
      </c>
      <c r="G37" s="74">
        <f>MIN(G$4:G$33)</f>
        <v>1</v>
      </c>
      <c r="H37" s="74">
        <f t="shared" ref="H37:I37" si="3">MIN(H$4:H$33)</f>
        <v>80</v>
      </c>
      <c r="I37" s="74">
        <f t="shared" si="3"/>
        <v>20</v>
      </c>
      <c r="J37" s="86">
        <f>MIN(J$4:J$33)</f>
        <v>1.0862186014935505E-2</v>
      </c>
      <c r="K37" s="2"/>
    </row>
    <row r="38" spans="1:13" ht="16.5" x14ac:dyDescent="0.2">
      <c r="F38" s="47" t="s">
        <v>91</v>
      </c>
      <c r="G38" s="74">
        <f>ROUND(AVERAGE(G$4:G$33),2)</f>
        <v>2.4300000000000002</v>
      </c>
      <c r="H38" s="74">
        <f t="shared" ref="H38:I38" si="4">ROUND(AVERAGE(H$4:H$33),2)</f>
        <v>245.5</v>
      </c>
      <c r="I38" s="74">
        <f t="shared" si="4"/>
        <v>127.83</v>
      </c>
      <c r="J38" s="86">
        <f>ROUND(AVERAGE(J$4:J$33),2)</f>
        <v>0.03</v>
      </c>
      <c r="K38" s="2"/>
    </row>
    <row r="39" spans="1:13" ht="17.25" thickBot="1" x14ac:dyDescent="0.25">
      <c r="F39" s="48" t="s">
        <v>85</v>
      </c>
      <c r="G39" s="75">
        <f>SUM(G$4:G$33)</f>
        <v>73</v>
      </c>
      <c r="H39" s="75">
        <f t="shared" ref="H39:I39" si="5">SUM(H$4:H$33)</f>
        <v>7365</v>
      </c>
      <c r="I39" s="75">
        <f t="shared" si="5"/>
        <v>3835</v>
      </c>
      <c r="J39" s="87">
        <f>SUM(J$4:J$33)</f>
        <v>0.99999999999999956</v>
      </c>
      <c r="K39" s="2"/>
    </row>
    <row r="40" spans="1:13" ht="13.5" thickTop="1" x14ac:dyDescent="0.2">
      <c r="J40" s="2"/>
      <c r="K40" s="2"/>
    </row>
  </sheetData>
  <sheetProtection selectLockedCells="1" selectUnlockedCells="1"/>
  <mergeCells count="1">
    <mergeCell ref="B2:J2"/>
  </mergeCells>
  <printOptions horizontalCentered="1"/>
  <pageMargins left="0.75" right="0.75" top="0.75" bottom="0.75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topLeftCell="C1" zoomScaleNormal="100" zoomScalePageLayoutView="50" workbookViewId="0">
      <selection activeCell="M20" sqref="M20"/>
    </sheetView>
  </sheetViews>
  <sheetFormatPr defaultRowHeight="12.75" x14ac:dyDescent="0.2"/>
  <cols>
    <col min="1" max="1" width="1.5703125" style="2" customWidth="1"/>
    <col min="2" max="2" width="20.140625" style="2" bestFit="1" customWidth="1"/>
    <col min="3" max="3" width="19.140625" style="2" customWidth="1"/>
    <col min="4" max="4" width="8.7109375" style="6" hidden="1" customWidth="1"/>
    <col min="5" max="5" width="26.42578125" style="6" customWidth="1"/>
    <col min="6" max="6" width="15.42578125" style="6" bestFit="1" customWidth="1"/>
    <col min="7" max="8" width="8.85546875" style="6" customWidth="1"/>
    <col min="9" max="9" width="10.85546875" style="7" customWidth="1"/>
    <col min="10" max="10" width="3.42578125" style="1" customWidth="1"/>
    <col min="11" max="11" width="3.140625" customWidth="1"/>
    <col min="12" max="12" width="1.5703125" style="1" customWidth="1"/>
    <col min="13" max="13" width="73.85546875" style="1" customWidth="1"/>
    <col min="14" max="14" width="2.28515625" style="1" customWidth="1"/>
    <col min="15" max="16384" width="9.140625" style="2"/>
  </cols>
  <sheetData>
    <row r="1" spans="1:17" ht="12" customHeight="1" thickBot="1" x14ac:dyDescent="0.25">
      <c r="A1" s="17"/>
      <c r="B1" s="17"/>
      <c r="C1" s="17"/>
      <c r="D1" s="18"/>
      <c r="E1" s="17"/>
      <c r="F1" s="17"/>
      <c r="G1" s="17"/>
      <c r="H1" s="17"/>
      <c r="I1" s="18"/>
      <c r="J1" s="16"/>
    </row>
    <row r="2" spans="1:17" ht="49.5" customHeight="1" thickTop="1" thickBot="1" x14ac:dyDescent="1.1000000000000001">
      <c r="A2" s="20"/>
      <c r="B2" s="89" t="s">
        <v>61</v>
      </c>
      <c r="C2" s="89"/>
      <c r="D2" s="89"/>
      <c r="E2" s="89"/>
      <c r="F2" s="89"/>
      <c r="G2" s="89"/>
      <c r="H2" s="89"/>
      <c r="I2" s="89"/>
      <c r="J2" s="15"/>
      <c r="L2" s="42"/>
      <c r="M2" s="49" t="s">
        <v>98</v>
      </c>
      <c r="N2" s="43"/>
      <c r="O2" s="1"/>
    </row>
    <row r="3" spans="1:17" s="4" customFormat="1" ht="30" customHeight="1" thickTop="1" thickBot="1" x14ac:dyDescent="0.25">
      <c r="A3" s="14"/>
      <c r="B3" s="44" t="s">
        <v>60</v>
      </c>
      <c r="C3" s="44" t="s">
        <v>83</v>
      </c>
      <c r="D3" s="44" t="s">
        <v>23</v>
      </c>
      <c r="E3" s="44" t="s">
        <v>24</v>
      </c>
      <c r="F3" s="44" t="s">
        <v>0</v>
      </c>
      <c r="G3" s="44" t="s">
        <v>84</v>
      </c>
      <c r="H3" s="45" t="s">
        <v>92</v>
      </c>
      <c r="I3" s="45" t="s">
        <v>87</v>
      </c>
      <c r="J3" s="15"/>
      <c r="K3"/>
      <c r="L3" s="50"/>
      <c r="M3" s="51"/>
      <c r="N3" s="50"/>
      <c r="O3" s="3"/>
    </row>
    <row r="4" spans="1:17" s="5" customFormat="1" ht="15.95" customHeight="1" thickTop="1" x14ac:dyDescent="0.2">
      <c r="A4" s="21"/>
      <c r="B4" s="22" t="s">
        <v>30</v>
      </c>
      <c r="C4" s="23" t="s">
        <v>62</v>
      </c>
      <c r="D4" s="24">
        <v>80634</v>
      </c>
      <c r="E4" s="23" t="s">
        <v>26</v>
      </c>
      <c r="F4" s="25" t="s">
        <v>28</v>
      </c>
      <c r="G4" s="25">
        <v>2</v>
      </c>
      <c r="H4" s="26">
        <v>290</v>
      </c>
      <c r="I4" s="26">
        <v>145</v>
      </c>
      <c r="J4" s="15"/>
      <c r="K4"/>
      <c r="L4" s="50"/>
      <c r="M4" s="37" t="s">
        <v>110</v>
      </c>
      <c r="N4" s="50"/>
      <c r="O4" s="1"/>
    </row>
    <row r="5" spans="1:17" ht="15.95" customHeight="1" thickBot="1" x14ac:dyDescent="0.35">
      <c r="A5" s="20"/>
      <c r="B5" s="27" t="s">
        <v>31</v>
      </c>
      <c r="C5" s="28" t="s">
        <v>63</v>
      </c>
      <c r="D5" s="29">
        <v>66603</v>
      </c>
      <c r="E5" s="28" t="s">
        <v>21</v>
      </c>
      <c r="F5" s="30" t="s">
        <v>4</v>
      </c>
      <c r="G5" s="30">
        <v>3</v>
      </c>
      <c r="H5" s="31">
        <v>225</v>
      </c>
      <c r="I5" s="31">
        <v>75</v>
      </c>
      <c r="J5" s="15"/>
      <c r="L5" s="50"/>
      <c r="M5" s="76" t="str">
        <f>MAX(I4:I33)&amp;","&amp;LARGE(I4:I33,2)</f>
        <v>1000,400</v>
      </c>
      <c r="N5" s="50"/>
      <c r="O5" s="1"/>
    </row>
    <row r="6" spans="1:17" ht="15.95" customHeight="1" thickTop="1" thickBot="1" x14ac:dyDescent="0.25">
      <c r="A6" s="20"/>
      <c r="B6" s="27" t="s">
        <v>32</v>
      </c>
      <c r="C6" s="28" t="s">
        <v>64</v>
      </c>
      <c r="D6" s="29">
        <v>85003</v>
      </c>
      <c r="E6" s="28" t="s">
        <v>22</v>
      </c>
      <c r="F6" s="30" t="s">
        <v>5</v>
      </c>
      <c r="G6" s="30">
        <v>3</v>
      </c>
      <c r="H6" s="31">
        <v>150</v>
      </c>
      <c r="I6" s="31">
        <v>50</v>
      </c>
      <c r="J6" s="15"/>
      <c r="L6" s="50"/>
      <c r="M6" s="51"/>
      <c r="N6" s="50"/>
      <c r="O6" s="1"/>
      <c r="Q6"/>
    </row>
    <row r="7" spans="1:17" ht="15.95" customHeight="1" thickTop="1" x14ac:dyDescent="0.2">
      <c r="A7" s="20"/>
      <c r="B7" s="27" t="s">
        <v>33</v>
      </c>
      <c r="C7" s="28" t="s">
        <v>65</v>
      </c>
      <c r="D7" s="29">
        <v>73717</v>
      </c>
      <c r="E7" s="28" t="s">
        <v>16</v>
      </c>
      <c r="F7" s="30" t="s">
        <v>12</v>
      </c>
      <c r="G7" s="30">
        <v>2</v>
      </c>
      <c r="H7" s="31">
        <v>130</v>
      </c>
      <c r="I7" s="31">
        <v>65</v>
      </c>
      <c r="J7" s="15"/>
      <c r="L7" s="50"/>
      <c r="M7" s="37" t="s">
        <v>93</v>
      </c>
      <c r="N7" s="50"/>
      <c r="O7" s="1"/>
      <c r="Q7"/>
    </row>
    <row r="8" spans="1:17" ht="15.95" customHeight="1" thickBot="1" x14ac:dyDescent="0.35">
      <c r="A8" s="20"/>
      <c r="B8" s="27" t="s">
        <v>34</v>
      </c>
      <c r="C8" s="28" t="s">
        <v>66</v>
      </c>
      <c r="D8" s="29">
        <v>85701</v>
      </c>
      <c r="E8" s="28" t="s">
        <v>18</v>
      </c>
      <c r="F8" s="30" t="s">
        <v>28</v>
      </c>
      <c r="G8" s="30">
        <v>1</v>
      </c>
      <c r="H8" s="31">
        <v>400</v>
      </c>
      <c r="I8" s="31">
        <v>400</v>
      </c>
      <c r="J8" s="15"/>
      <c r="L8" s="50"/>
      <c r="M8" s="76">
        <f>COUNTA(B4:B33)</f>
        <v>30</v>
      </c>
      <c r="N8" s="51"/>
      <c r="O8" s="1"/>
      <c r="Q8"/>
    </row>
    <row r="9" spans="1:17" ht="15.95" customHeight="1" thickTop="1" thickBot="1" x14ac:dyDescent="0.25">
      <c r="A9" s="20"/>
      <c r="B9" s="27" t="s">
        <v>35</v>
      </c>
      <c r="C9" s="28" t="s">
        <v>67</v>
      </c>
      <c r="D9" s="29">
        <v>66801</v>
      </c>
      <c r="E9" s="28" t="s">
        <v>25</v>
      </c>
      <c r="F9" s="30" t="s">
        <v>5</v>
      </c>
      <c r="G9" s="30">
        <v>2</v>
      </c>
      <c r="H9" s="31">
        <v>150</v>
      </c>
      <c r="I9" s="31">
        <v>75</v>
      </c>
      <c r="J9" s="15"/>
      <c r="L9" s="50"/>
      <c r="M9" s="40"/>
      <c r="N9" s="51"/>
      <c r="O9" s="1"/>
      <c r="Q9"/>
    </row>
    <row r="10" spans="1:17" ht="15.95" customHeight="1" thickTop="1" x14ac:dyDescent="0.2">
      <c r="A10" s="20"/>
      <c r="B10" s="27" t="s">
        <v>36</v>
      </c>
      <c r="C10" s="28" t="s">
        <v>68</v>
      </c>
      <c r="D10" s="29">
        <v>80127</v>
      </c>
      <c r="E10" s="28" t="s">
        <v>19</v>
      </c>
      <c r="F10" s="30" t="s">
        <v>5</v>
      </c>
      <c r="G10" s="30">
        <v>3</v>
      </c>
      <c r="H10" s="31">
        <v>150</v>
      </c>
      <c r="I10" s="31">
        <v>50</v>
      </c>
      <c r="J10" s="15"/>
      <c r="L10" s="50"/>
      <c r="M10" s="37" t="s">
        <v>94</v>
      </c>
      <c r="N10" s="51"/>
      <c r="O10" s="1"/>
      <c r="Q10"/>
    </row>
    <row r="11" spans="1:17" ht="15.95" customHeight="1" thickBot="1" x14ac:dyDescent="0.35">
      <c r="A11" s="20"/>
      <c r="B11" s="27" t="s">
        <v>37</v>
      </c>
      <c r="C11" s="28" t="s">
        <v>69</v>
      </c>
      <c r="D11" s="29">
        <v>68102</v>
      </c>
      <c r="E11" s="28" t="s">
        <v>17</v>
      </c>
      <c r="F11" s="30" t="s">
        <v>28</v>
      </c>
      <c r="G11" s="30">
        <v>1</v>
      </c>
      <c r="H11" s="31">
        <v>1000</v>
      </c>
      <c r="I11" s="31">
        <v>1000</v>
      </c>
      <c r="J11" s="15"/>
      <c r="L11" s="50"/>
      <c r="M11" s="76">
        <f>COUNTIF(F4:F33,"=equipment")</f>
        <v>5</v>
      </c>
      <c r="N11" s="51"/>
      <c r="O11" s="1"/>
      <c r="Q11"/>
    </row>
    <row r="12" spans="1:17" ht="15.95" customHeight="1" thickTop="1" thickBot="1" x14ac:dyDescent="0.25">
      <c r="A12" s="20"/>
      <c r="B12" s="27" t="s">
        <v>38</v>
      </c>
      <c r="C12" s="28" t="s">
        <v>70</v>
      </c>
      <c r="D12" s="29">
        <v>79103</v>
      </c>
      <c r="E12" s="28" t="s">
        <v>10</v>
      </c>
      <c r="F12" s="30" t="s">
        <v>5</v>
      </c>
      <c r="G12" s="30">
        <v>4</v>
      </c>
      <c r="H12" s="31">
        <v>120</v>
      </c>
      <c r="I12" s="31">
        <v>30</v>
      </c>
      <c r="J12" s="15"/>
      <c r="L12" s="50"/>
      <c r="M12" s="41"/>
      <c r="N12" s="51"/>
      <c r="O12" s="1"/>
      <c r="Q12"/>
    </row>
    <row r="13" spans="1:17" ht="15.95" customHeight="1" thickTop="1" x14ac:dyDescent="0.2">
      <c r="A13" s="20"/>
      <c r="B13" s="27" t="s">
        <v>39</v>
      </c>
      <c r="C13" s="28" t="s">
        <v>71</v>
      </c>
      <c r="D13" s="29">
        <v>81503</v>
      </c>
      <c r="E13" s="28" t="s">
        <v>6</v>
      </c>
      <c r="F13" s="30" t="s">
        <v>5</v>
      </c>
      <c r="G13" s="30">
        <v>2</v>
      </c>
      <c r="H13" s="31">
        <v>150</v>
      </c>
      <c r="I13" s="31">
        <v>75</v>
      </c>
      <c r="J13" s="15"/>
      <c r="L13" s="50"/>
      <c r="M13" s="37" t="s">
        <v>96</v>
      </c>
      <c r="N13" s="51"/>
      <c r="O13" s="1"/>
      <c r="Q13"/>
    </row>
    <row r="14" spans="1:17" ht="15.95" customHeight="1" thickBot="1" x14ac:dyDescent="0.35">
      <c r="A14" s="20"/>
      <c r="B14" s="27" t="s">
        <v>40</v>
      </c>
      <c r="C14" s="28" t="s">
        <v>72</v>
      </c>
      <c r="D14" s="29">
        <v>73102</v>
      </c>
      <c r="E14" s="28" t="s">
        <v>26</v>
      </c>
      <c r="F14" s="30" t="s">
        <v>28</v>
      </c>
      <c r="G14" s="30">
        <v>3</v>
      </c>
      <c r="H14" s="31">
        <v>600</v>
      </c>
      <c r="I14" s="31">
        <v>200</v>
      </c>
      <c r="J14" s="15"/>
      <c r="L14" s="50"/>
      <c r="M14" s="77">
        <f>SUMIF(F4:F33,"=product",G4:G33)/SUM(G4:G33)</f>
        <v>0.17808219178082191</v>
      </c>
      <c r="N14" s="51"/>
      <c r="O14" s="1"/>
      <c r="Q14"/>
    </row>
    <row r="15" spans="1:17" ht="15.95" customHeight="1" thickTop="1" thickBot="1" x14ac:dyDescent="0.25">
      <c r="A15" s="20"/>
      <c r="B15" s="27" t="s">
        <v>41</v>
      </c>
      <c r="C15" s="28" t="s">
        <v>72</v>
      </c>
      <c r="D15" s="29">
        <v>73103</v>
      </c>
      <c r="E15" s="28" t="s">
        <v>13</v>
      </c>
      <c r="F15" s="30" t="s">
        <v>4</v>
      </c>
      <c r="G15" s="30">
        <v>4</v>
      </c>
      <c r="H15" s="31">
        <v>80</v>
      </c>
      <c r="I15" s="31">
        <v>20</v>
      </c>
      <c r="J15" s="15"/>
      <c r="L15" s="50"/>
      <c r="M15" s="40"/>
      <c r="N15" s="51"/>
      <c r="O15" s="1"/>
      <c r="Q15"/>
    </row>
    <row r="16" spans="1:17" ht="15.95" customHeight="1" thickTop="1" x14ac:dyDescent="0.2">
      <c r="A16" s="20"/>
      <c r="B16" s="27" t="s">
        <v>42</v>
      </c>
      <c r="C16" s="28" t="s">
        <v>73</v>
      </c>
      <c r="D16" s="29">
        <v>67843</v>
      </c>
      <c r="E16" s="28" t="s">
        <v>3</v>
      </c>
      <c r="F16" s="30" t="s">
        <v>4</v>
      </c>
      <c r="G16" s="30">
        <v>2</v>
      </c>
      <c r="H16" s="31">
        <v>150</v>
      </c>
      <c r="I16" s="31">
        <v>75</v>
      </c>
      <c r="J16" s="15"/>
      <c r="L16" s="50"/>
      <c r="M16" s="37" t="s">
        <v>105</v>
      </c>
      <c r="N16" s="51"/>
      <c r="O16" s="1"/>
      <c r="Q16"/>
    </row>
    <row r="17" spans="1:17" ht="15.95" customHeight="1" thickBot="1" x14ac:dyDescent="0.35">
      <c r="A17" s="20"/>
      <c r="B17" s="27" t="s">
        <v>43</v>
      </c>
      <c r="C17" s="28" t="s">
        <v>74</v>
      </c>
      <c r="D17" s="29">
        <v>85021</v>
      </c>
      <c r="E17" s="28" t="s">
        <v>11</v>
      </c>
      <c r="F17" s="30" t="s">
        <v>12</v>
      </c>
      <c r="G17" s="30">
        <v>2</v>
      </c>
      <c r="H17" s="31">
        <v>90</v>
      </c>
      <c r="I17" s="31">
        <v>45</v>
      </c>
      <c r="J17" s="15"/>
      <c r="L17" s="50"/>
      <c r="M17" s="76">
        <f>COUNTIFS(C4:C33,"=*CO",F4:F33,"=gift certificate")</f>
        <v>3</v>
      </c>
      <c r="N17" s="51"/>
      <c r="O17" s="1"/>
      <c r="Q17"/>
    </row>
    <row r="18" spans="1:17" ht="15.95" customHeight="1" thickTop="1" thickBot="1" x14ac:dyDescent="0.25">
      <c r="A18" s="20"/>
      <c r="B18" s="27" t="s">
        <v>44</v>
      </c>
      <c r="C18" s="28" t="s">
        <v>63</v>
      </c>
      <c r="D18" s="29">
        <v>66603</v>
      </c>
      <c r="E18" s="28" t="s">
        <v>6</v>
      </c>
      <c r="F18" s="30" t="s">
        <v>5</v>
      </c>
      <c r="G18" s="30">
        <v>4</v>
      </c>
      <c r="H18" s="31">
        <v>160</v>
      </c>
      <c r="I18" s="31">
        <v>40</v>
      </c>
      <c r="J18" s="15"/>
      <c r="L18" s="50"/>
      <c r="M18" s="40"/>
      <c r="N18" s="51"/>
      <c r="O18" s="1"/>
      <c r="Q18"/>
    </row>
    <row r="19" spans="1:17" ht="15.95" customHeight="1" thickTop="1" x14ac:dyDescent="0.2">
      <c r="A19" s="20"/>
      <c r="B19" s="27" t="s">
        <v>45</v>
      </c>
      <c r="C19" s="28" t="s">
        <v>68</v>
      </c>
      <c r="D19" s="29">
        <v>80022</v>
      </c>
      <c r="E19" s="28" t="s">
        <v>7</v>
      </c>
      <c r="F19" s="30" t="s">
        <v>2</v>
      </c>
      <c r="G19" s="30">
        <v>2</v>
      </c>
      <c r="H19" s="31">
        <v>100</v>
      </c>
      <c r="I19" s="31">
        <v>50</v>
      </c>
      <c r="J19" s="15"/>
      <c r="L19" s="50"/>
      <c r="M19" s="37" t="s">
        <v>106</v>
      </c>
      <c r="N19" s="51"/>
      <c r="O19" s="1"/>
      <c r="Q19"/>
    </row>
    <row r="20" spans="1:17" ht="15.95" customHeight="1" thickBot="1" x14ac:dyDescent="0.35">
      <c r="A20" s="20"/>
      <c r="B20" s="27" t="s">
        <v>46</v>
      </c>
      <c r="C20" s="28" t="s">
        <v>86</v>
      </c>
      <c r="D20" s="29">
        <v>79101</v>
      </c>
      <c r="E20" s="28" t="s">
        <v>1</v>
      </c>
      <c r="F20" s="30" t="s">
        <v>2</v>
      </c>
      <c r="G20" s="30">
        <v>2</v>
      </c>
      <c r="H20" s="31">
        <v>100</v>
      </c>
      <c r="I20" s="31">
        <v>50</v>
      </c>
      <c r="J20" s="15"/>
      <c r="L20" s="50"/>
      <c r="M20" s="76">
        <f>AVERAGEIFS(I4:I33,F4:F33,"=product")</f>
        <v>74</v>
      </c>
      <c r="N20" s="51"/>
      <c r="O20" s="1"/>
      <c r="Q20"/>
    </row>
    <row r="21" spans="1:17" ht="15.95" customHeight="1" thickTop="1" thickBot="1" x14ac:dyDescent="0.25">
      <c r="A21" s="20"/>
      <c r="B21" s="27" t="s">
        <v>47</v>
      </c>
      <c r="C21" s="28" t="s">
        <v>75</v>
      </c>
      <c r="D21" s="29">
        <v>74103</v>
      </c>
      <c r="E21" s="28" t="s">
        <v>6</v>
      </c>
      <c r="F21" s="30" t="s">
        <v>5</v>
      </c>
      <c r="G21" s="30">
        <v>2</v>
      </c>
      <c r="H21" s="31">
        <v>80</v>
      </c>
      <c r="I21" s="31">
        <v>40</v>
      </c>
      <c r="J21" s="15"/>
      <c r="L21" s="50"/>
      <c r="M21" s="40"/>
      <c r="N21" s="50"/>
      <c r="O21" s="1"/>
      <c r="Q21"/>
    </row>
    <row r="22" spans="1:17" ht="15.95" customHeight="1" thickTop="1" x14ac:dyDescent="0.2">
      <c r="A22" s="20"/>
      <c r="B22" s="27" t="s">
        <v>48</v>
      </c>
      <c r="C22" s="28" t="s">
        <v>75</v>
      </c>
      <c r="D22" s="29">
        <v>74103</v>
      </c>
      <c r="E22" s="28" t="s">
        <v>8</v>
      </c>
      <c r="F22" s="30" t="s">
        <v>5</v>
      </c>
      <c r="G22" s="30">
        <v>2</v>
      </c>
      <c r="H22" s="31">
        <v>100</v>
      </c>
      <c r="I22" s="31">
        <v>50</v>
      </c>
      <c r="J22" s="15"/>
      <c r="L22" s="50"/>
      <c r="M22" s="37" t="s">
        <v>95</v>
      </c>
      <c r="N22" s="50"/>
      <c r="O22" s="1"/>
      <c r="Q22"/>
    </row>
    <row r="23" spans="1:17" ht="15.95" customHeight="1" thickBot="1" x14ac:dyDescent="0.35">
      <c r="A23" s="20"/>
      <c r="B23" s="27" t="s">
        <v>49</v>
      </c>
      <c r="C23" s="28" t="s">
        <v>76</v>
      </c>
      <c r="D23" s="29">
        <v>68504</v>
      </c>
      <c r="E23" s="28" t="s">
        <v>15</v>
      </c>
      <c r="F23" s="30" t="s">
        <v>12</v>
      </c>
      <c r="G23" s="30">
        <v>2</v>
      </c>
      <c r="H23" s="31">
        <v>200</v>
      </c>
      <c r="I23" s="31">
        <v>100</v>
      </c>
      <c r="J23" s="15"/>
      <c r="L23" s="50"/>
      <c r="M23" s="76">
        <f>SUMIFS(G4:G33,F4:F33,"=service")+SUMIFS(G4:G33,F4:F33,"=gift certificate")</f>
        <v>43</v>
      </c>
      <c r="N23" s="50"/>
      <c r="O23" s="1"/>
      <c r="Q23"/>
    </row>
    <row r="24" spans="1:17" ht="15.95" customHeight="1" thickTop="1" thickBot="1" x14ac:dyDescent="0.25">
      <c r="A24" s="20"/>
      <c r="B24" s="27" t="s">
        <v>50</v>
      </c>
      <c r="C24" s="28" t="s">
        <v>77</v>
      </c>
      <c r="D24" s="29">
        <v>75201</v>
      </c>
      <c r="E24" s="28" t="s">
        <v>9</v>
      </c>
      <c r="F24" s="30" t="s">
        <v>4</v>
      </c>
      <c r="G24" s="30">
        <v>3</v>
      </c>
      <c r="H24" s="31">
        <v>300</v>
      </c>
      <c r="I24" s="31">
        <v>100</v>
      </c>
      <c r="J24" s="15"/>
      <c r="L24" s="50"/>
      <c r="M24" s="40"/>
      <c r="N24" s="50"/>
      <c r="O24" s="1"/>
      <c r="Q24"/>
    </row>
    <row r="25" spans="1:17" ht="15.95" customHeight="1" thickTop="1" x14ac:dyDescent="0.2">
      <c r="A25" s="20"/>
      <c r="B25" s="27" t="s">
        <v>51</v>
      </c>
      <c r="C25" s="28" t="s">
        <v>71</v>
      </c>
      <c r="D25" s="29">
        <v>81506</v>
      </c>
      <c r="E25" s="28" t="s">
        <v>26</v>
      </c>
      <c r="F25" s="30" t="s">
        <v>28</v>
      </c>
      <c r="G25" s="30">
        <v>4</v>
      </c>
      <c r="H25" s="31">
        <v>580</v>
      </c>
      <c r="I25" s="31">
        <v>145</v>
      </c>
      <c r="J25" s="15"/>
      <c r="L25" s="50"/>
      <c r="M25" s="37" t="s">
        <v>107</v>
      </c>
      <c r="N25" s="50"/>
      <c r="O25" s="1"/>
      <c r="Q25"/>
    </row>
    <row r="26" spans="1:17" ht="15.95" customHeight="1" thickBot="1" x14ac:dyDescent="0.35">
      <c r="A26" s="20"/>
      <c r="B26" s="27" t="s">
        <v>52</v>
      </c>
      <c r="C26" s="28" t="s">
        <v>77</v>
      </c>
      <c r="D26" s="29">
        <v>75201</v>
      </c>
      <c r="E26" s="28" t="s">
        <v>27</v>
      </c>
      <c r="F26" s="30" t="s">
        <v>2</v>
      </c>
      <c r="G26" s="30">
        <v>2</v>
      </c>
      <c r="H26" s="31">
        <v>500</v>
      </c>
      <c r="I26" s="31">
        <v>250</v>
      </c>
      <c r="J26" s="15"/>
      <c r="L26" s="50"/>
      <c r="M26" s="76">
        <f>SUMIFS(G4:G33,F4:F33,"=service",I4:I33,"&gt;50")</f>
        <v>6</v>
      </c>
      <c r="N26" s="50"/>
      <c r="O26" s="1"/>
      <c r="Q26"/>
    </row>
    <row r="27" spans="1:17" ht="15.95" customHeight="1" thickTop="1" thickBot="1" x14ac:dyDescent="0.25">
      <c r="A27" s="20"/>
      <c r="B27" s="27" t="s">
        <v>53</v>
      </c>
      <c r="C27" s="28" t="s">
        <v>78</v>
      </c>
      <c r="D27" s="29">
        <v>79401</v>
      </c>
      <c r="E27" s="28" t="s">
        <v>27</v>
      </c>
      <c r="F27" s="30" t="s">
        <v>5</v>
      </c>
      <c r="G27" s="30">
        <v>3</v>
      </c>
      <c r="H27" s="31">
        <v>600</v>
      </c>
      <c r="I27" s="31">
        <v>200</v>
      </c>
      <c r="J27" s="15"/>
      <c r="L27" s="50"/>
      <c r="M27" s="40"/>
      <c r="N27" s="50"/>
      <c r="O27" s="1"/>
      <c r="Q27"/>
    </row>
    <row r="28" spans="1:17" ht="15.95" customHeight="1" thickTop="1" x14ac:dyDescent="0.2">
      <c r="A28" s="20"/>
      <c r="B28" s="27" t="s">
        <v>54</v>
      </c>
      <c r="C28" s="28" t="s">
        <v>79</v>
      </c>
      <c r="D28" s="29">
        <v>81019</v>
      </c>
      <c r="E28" s="28" t="s">
        <v>6</v>
      </c>
      <c r="F28" s="30" t="s">
        <v>5</v>
      </c>
      <c r="G28" s="30">
        <v>3</v>
      </c>
      <c r="H28" s="31">
        <v>180</v>
      </c>
      <c r="I28" s="31">
        <v>60</v>
      </c>
      <c r="J28" s="15"/>
      <c r="L28" s="50"/>
      <c r="M28" s="38" t="s">
        <v>108</v>
      </c>
      <c r="N28" s="50"/>
      <c r="O28" s="1"/>
      <c r="Q28"/>
    </row>
    <row r="29" spans="1:17" ht="15.95" customHeight="1" thickBot="1" x14ac:dyDescent="0.35">
      <c r="A29" s="20"/>
      <c r="B29" s="27" t="s">
        <v>55</v>
      </c>
      <c r="C29" s="28" t="s">
        <v>80</v>
      </c>
      <c r="D29" s="29">
        <v>79029</v>
      </c>
      <c r="E29" s="28" t="s">
        <v>29</v>
      </c>
      <c r="F29" s="30" t="s">
        <v>5</v>
      </c>
      <c r="G29" s="30">
        <v>2</v>
      </c>
      <c r="H29" s="31">
        <v>200</v>
      </c>
      <c r="I29" s="31">
        <v>100</v>
      </c>
      <c r="J29" s="15"/>
      <c r="L29" s="50"/>
      <c r="M29" s="76">
        <f>COUNTIFS(I4:I33,"&gt;=100",I4:I33,"&lt;=400")</f>
        <v>12</v>
      </c>
      <c r="N29" s="50"/>
      <c r="O29" s="1"/>
      <c r="Q29"/>
    </row>
    <row r="30" spans="1:17" ht="15.95" customHeight="1" thickTop="1" thickBot="1" x14ac:dyDescent="0.25">
      <c r="A30" s="20"/>
      <c r="B30" s="27" t="s">
        <v>56</v>
      </c>
      <c r="C30" s="28" t="s">
        <v>81</v>
      </c>
      <c r="D30" s="29">
        <v>78701</v>
      </c>
      <c r="E30" s="28" t="s">
        <v>14</v>
      </c>
      <c r="F30" s="30" t="s">
        <v>12</v>
      </c>
      <c r="G30" s="30">
        <v>2</v>
      </c>
      <c r="H30" s="31">
        <v>200</v>
      </c>
      <c r="I30" s="31">
        <v>100</v>
      </c>
      <c r="J30" s="15"/>
      <c r="L30" s="50"/>
      <c r="M30" s="40"/>
      <c r="N30" s="50"/>
      <c r="O30" s="1"/>
      <c r="Q30"/>
    </row>
    <row r="31" spans="1:17" ht="15.95" customHeight="1" thickTop="1" x14ac:dyDescent="0.2">
      <c r="A31" s="20"/>
      <c r="B31" s="27" t="s">
        <v>57</v>
      </c>
      <c r="C31" s="28" t="s">
        <v>82</v>
      </c>
      <c r="D31" s="29">
        <v>77002</v>
      </c>
      <c r="E31" s="28" t="s">
        <v>20</v>
      </c>
      <c r="F31" s="30" t="s">
        <v>4</v>
      </c>
      <c r="G31" s="30">
        <v>1</v>
      </c>
      <c r="H31" s="31">
        <v>100</v>
      </c>
      <c r="I31" s="31">
        <v>100</v>
      </c>
      <c r="J31" s="15"/>
      <c r="L31" s="50"/>
      <c r="M31" s="90" t="s">
        <v>97</v>
      </c>
      <c r="N31" s="50"/>
      <c r="O31" s="1"/>
      <c r="Q31"/>
    </row>
    <row r="32" spans="1:17" ht="15.95" customHeight="1" x14ac:dyDescent="0.2">
      <c r="A32" s="20"/>
      <c r="B32" s="27" t="s">
        <v>58</v>
      </c>
      <c r="C32" s="28" t="s">
        <v>76</v>
      </c>
      <c r="D32" s="29">
        <v>68504</v>
      </c>
      <c r="E32" s="28" t="s">
        <v>8</v>
      </c>
      <c r="F32" s="30" t="s">
        <v>5</v>
      </c>
      <c r="G32" s="30">
        <v>1</v>
      </c>
      <c r="H32" s="31">
        <v>100</v>
      </c>
      <c r="I32" s="31">
        <v>100</v>
      </c>
      <c r="J32" s="15"/>
      <c r="L32" s="50"/>
      <c r="M32" s="91"/>
      <c r="N32" s="50"/>
      <c r="O32" s="1"/>
      <c r="Q32"/>
    </row>
    <row r="33" spans="1:17" ht="15.95" customHeight="1" thickBot="1" x14ac:dyDescent="0.35">
      <c r="A33" s="20"/>
      <c r="B33" s="32" t="s">
        <v>59</v>
      </c>
      <c r="C33" s="33" t="s">
        <v>72</v>
      </c>
      <c r="D33" s="34">
        <v>73104</v>
      </c>
      <c r="E33" s="33" t="s">
        <v>6</v>
      </c>
      <c r="F33" s="35" t="s">
        <v>5</v>
      </c>
      <c r="G33" s="35">
        <v>4</v>
      </c>
      <c r="H33" s="36">
        <v>180</v>
      </c>
      <c r="I33" s="36">
        <v>45</v>
      </c>
      <c r="J33" s="16"/>
      <c r="L33" s="50"/>
      <c r="M33" s="76">
        <f>COUNTIF(I4:I33,"&gt;"&amp;AVERAGE(I4:I33))</f>
        <v>7</v>
      </c>
      <c r="N33" s="50"/>
      <c r="O33" s="1"/>
      <c r="Q33"/>
    </row>
    <row r="34" spans="1:17" ht="9.75" customHeight="1" thickTop="1" x14ac:dyDescent="0.2">
      <c r="A34" s="17"/>
      <c r="B34" s="17"/>
      <c r="C34" s="17"/>
      <c r="D34" s="18"/>
      <c r="E34" s="17"/>
      <c r="F34" s="17"/>
      <c r="G34" s="17"/>
      <c r="H34" s="17"/>
      <c r="I34" s="18"/>
      <c r="J34" s="16"/>
      <c r="L34" s="50"/>
      <c r="M34" s="40"/>
      <c r="N34" s="50"/>
      <c r="O34" s="1"/>
      <c r="Q34"/>
    </row>
    <row r="35" spans="1:17" ht="18.75" customHeight="1" x14ac:dyDescent="0.2">
      <c r="A35" s="9"/>
      <c r="B35" s="9"/>
      <c r="C35" s="9"/>
      <c r="D35" s="10"/>
      <c r="E35" s="10"/>
      <c r="F35" s="10"/>
      <c r="G35" s="10"/>
      <c r="H35" s="10"/>
      <c r="I35" s="11"/>
      <c r="J35" s="8"/>
      <c r="L35"/>
      <c r="M35"/>
      <c r="N35"/>
      <c r="Q35"/>
    </row>
    <row r="36" spans="1:17" x14ac:dyDescent="0.2">
      <c r="J36" s="2"/>
      <c r="L36" s="8"/>
      <c r="Q36"/>
    </row>
    <row r="37" spans="1:17" x14ac:dyDescent="0.2">
      <c r="L37" s="8"/>
      <c r="M37" s="84"/>
      <c r="Q37"/>
    </row>
    <row r="38" spans="1:17" x14ac:dyDescent="0.2">
      <c r="L38" s="2"/>
      <c r="M38"/>
    </row>
    <row r="39" spans="1:17" x14ac:dyDescent="0.2">
      <c r="L39" s="2"/>
      <c r="M39"/>
    </row>
    <row r="40" spans="1:17" x14ac:dyDescent="0.2">
      <c r="L40" s="2"/>
      <c r="M40"/>
    </row>
    <row r="41" spans="1:17" x14ac:dyDescent="0.2">
      <c r="M41"/>
    </row>
    <row r="42" spans="1:17" x14ac:dyDescent="0.2">
      <c r="M42"/>
    </row>
    <row r="43" spans="1:17" x14ac:dyDescent="0.2">
      <c r="M43"/>
    </row>
    <row r="44" spans="1:17" x14ac:dyDescent="0.2">
      <c r="M44"/>
    </row>
    <row r="45" spans="1:17" x14ac:dyDescent="0.2">
      <c r="M45"/>
    </row>
    <row r="46" spans="1:17" x14ac:dyDescent="0.2">
      <c r="M46"/>
    </row>
    <row r="47" spans="1:17" x14ac:dyDescent="0.2">
      <c r="M47"/>
    </row>
    <row r="48" spans="1:17" x14ac:dyDescent="0.2">
      <c r="M48"/>
    </row>
    <row r="49" spans="13:13" x14ac:dyDescent="0.2">
      <c r="M49"/>
    </row>
    <row r="50" spans="13:13" x14ac:dyDescent="0.2">
      <c r="M50"/>
    </row>
    <row r="51" spans="13:13" x14ac:dyDescent="0.2">
      <c r="M51"/>
    </row>
    <row r="52" spans="13:13" x14ac:dyDescent="0.2">
      <c r="M52"/>
    </row>
    <row r="53" spans="13:13" x14ac:dyDescent="0.2">
      <c r="M53"/>
    </row>
    <row r="54" spans="13:13" x14ac:dyDescent="0.2">
      <c r="M54"/>
    </row>
    <row r="55" spans="13:13" x14ac:dyDescent="0.2">
      <c r="M55"/>
    </row>
    <row r="56" spans="13:13" x14ac:dyDescent="0.2">
      <c r="M56"/>
    </row>
    <row r="57" spans="13:13" x14ac:dyDescent="0.2">
      <c r="M57"/>
    </row>
    <row r="58" spans="13:13" x14ac:dyDescent="0.2">
      <c r="M58"/>
    </row>
    <row r="59" spans="13:13" x14ac:dyDescent="0.2">
      <c r="M59"/>
    </row>
    <row r="60" spans="13:13" x14ac:dyDescent="0.2">
      <c r="M60"/>
    </row>
    <row r="61" spans="13:13" x14ac:dyDescent="0.2">
      <c r="M61"/>
    </row>
    <row r="62" spans="13:13" x14ac:dyDescent="0.2">
      <c r="M62"/>
    </row>
    <row r="63" spans="13:13" x14ac:dyDescent="0.2">
      <c r="M63"/>
    </row>
    <row r="64" spans="13:13" x14ac:dyDescent="0.2">
      <c r="M64"/>
    </row>
    <row r="65" spans="13:13" x14ac:dyDescent="0.2">
      <c r="M65"/>
    </row>
  </sheetData>
  <sheetProtection selectLockedCells="1" selectUnlockedCells="1"/>
  <mergeCells count="2">
    <mergeCell ref="B2:I2"/>
    <mergeCell ref="M31:M32"/>
  </mergeCells>
  <printOptions horizontalCentered="1"/>
  <pageMargins left="0.75" right="0.75" top="0.75" bottom="0.75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tabSelected="1" topLeftCell="C1" zoomScaleNormal="100" zoomScalePageLayoutView="50" workbookViewId="0">
      <selection activeCell="P15" sqref="P15"/>
    </sheetView>
  </sheetViews>
  <sheetFormatPr defaultRowHeight="12.75" x14ac:dyDescent="0.2"/>
  <cols>
    <col min="1" max="1" width="1.5703125" style="2" customWidth="1"/>
    <col min="2" max="2" width="20.140625" style="2" bestFit="1" customWidth="1"/>
    <col min="3" max="3" width="19.140625" style="2" customWidth="1"/>
    <col min="4" max="4" width="8.7109375" style="6" hidden="1" customWidth="1"/>
    <col min="5" max="5" width="26.42578125" style="6" customWidth="1"/>
    <col min="6" max="6" width="15.42578125" style="6" bestFit="1" customWidth="1"/>
    <col min="7" max="7" width="8.85546875" style="6" customWidth="1"/>
    <col min="8" max="8" width="10.42578125" style="7" customWidth="1"/>
    <col min="9" max="9" width="3.42578125" style="1" customWidth="1"/>
    <col min="10" max="10" width="2.5703125" customWidth="1"/>
    <col min="11" max="11" width="3.42578125" style="1" customWidth="1"/>
    <col min="12" max="12" width="15.28515625" style="1" customWidth="1"/>
    <col min="13" max="13" width="4.42578125" style="1" bestFit="1" customWidth="1"/>
    <col min="14" max="14" width="12.7109375" style="2" customWidth="1"/>
    <col min="15" max="15" width="26" style="2" bestFit="1" customWidth="1"/>
    <col min="16" max="16" width="21.42578125" style="2" customWidth="1"/>
    <col min="17" max="17" width="3.28515625" style="2" customWidth="1"/>
    <col min="18" max="16384" width="9.140625" style="2"/>
  </cols>
  <sheetData>
    <row r="1" spans="1:17" ht="12" customHeight="1" x14ac:dyDescent="0.2">
      <c r="A1" s="17"/>
      <c r="B1" s="17"/>
      <c r="C1" s="17"/>
      <c r="D1" s="18"/>
      <c r="E1" s="17"/>
      <c r="F1" s="17"/>
      <c r="G1" s="17"/>
      <c r="H1" s="18"/>
      <c r="I1" s="16"/>
    </row>
    <row r="2" spans="1:17" ht="49.5" customHeight="1" thickBot="1" x14ac:dyDescent="1.1000000000000001">
      <c r="A2" s="20"/>
      <c r="B2" s="88" t="s">
        <v>61</v>
      </c>
      <c r="C2" s="88"/>
      <c r="D2" s="88"/>
      <c r="E2" s="88"/>
      <c r="F2" s="88"/>
      <c r="G2" s="88"/>
      <c r="H2" s="88"/>
      <c r="I2" s="15"/>
      <c r="K2" s="8"/>
      <c r="L2" s="8"/>
      <c r="N2" s="1"/>
    </row>
    <row r="3" spans="1:17" s="4" customFormat="1" ht="30" customHeight="1" thickTop="1" thickBot="1" x14ac:dyDescent="0.25">
      <c r="A3" s="14"/>
      <c r="B3" s="44" t="s">
        <v>60</v>
      </c>
      <c r="C3" s="44" t="s">
        <v>83</v>
      </c>
      <c r="D3" s="44" t="s">
        <v>23</v>
      </c>
      <c r="E3" s="44" t="s">
        <v>24</v>
      </c>
      <c r="F3" s="44" t="s">
        <v>0</v>
      </c>
      <c r="G3" s="44" t="s">
        <v>84</v>
      </c>
      <c r="H3" s="45" t="s">
        <v>87</v>
      </c>
      <c r="I3" s="15"/>
      <c r="J3"/>
      <c r="K3" s="69"/>
      <c r="L3" s="69"/>
      <c r="M3" s="69"/>
      <c r="N3" s="94" t="s">
        <v>103</v>
      </c>
      <c r="O3" s="94"/>
      <c r="P3" s="70"/>
      <c r="Q3" s="69"/>
    </row>
    <row r="4" spans="1:17" s="5" customFormat="1" ht="15.95" customHeight="1" thickTop="1" x14ac:dyDescent="0.2">
      <c r="A4" s="21"/>
      <c r="B4" s="22" t="s">
        <v>30</v>
      </c>
      <c r="C4" s="23" t="s">
        <v>62</v>
      </c>
      <c r="D4" s="24">
        <v>80634</v>
      </c>
      <c r="E4" s="23" t="s">
        <v>26</v>
      </c>
      <c r="F4" s="25" t="s">
        <v>28</v>
      </c>
      <c r="G4" s="25">
        <v>2</v>
      </c>
      <c r="H4" s="26">
        <v>145</v>
      </c>
      <c r="I4" s="15"/>
      <c r="J4"/>
      <c r="K4" s="39"/>
      <c r="L4" s="39"/>
      <c r="M4" s="39"/>
      <c r="N4" s="65"/>
      <c r="O4" s="66"/>
      <c r="P4" s="66"/>
      <c r="Q4" s="66"/>
    </row>
    <row r="5" spans="1:17" ht="15.95" customHeight="1" thickBot="1" x14ac:dyDescent="0.25">
      <c r="A5" s="20"/>
      <c r="B5" s="27" t="s">
        <v>31</v>
      </c>
      <c r="C5" s="28" t="s">
        <v>63</v>
      </c>
      <c r="D5" s="29">
        <v>66603</v>
      </c>
      <c r="E5" s="28" t="s">
        <v>21</v>
      </c>
      <c r="F5" s="30" t="s">
        <v>4</v>
      </c>
      <c r="G5" s="30">
        <v>3</v>
      </c>
      <c r="H5" s="31">
        <v>75</v>
      </c>
      <c r="I5" s="15"/>
      <c r="K5" s="13"/>
      <c r="L5" s="13"/>
      <c r="M5" s="13"/>
      <c r="N5" s="12"/>
      <c r="O5" s="64"/>
      <c r="P5" s="64"/>
      <c r="Q5" s="64"/>
    </row>
    <row r="6" spans="1:17" ht="15.95" customHeight="1" thickTop="1" thickBot="1" x14ac:dyDescent="0.25">
      <c r="A6" s="20"/>
      <c r="B6" s="27" t="s">
        <v>32</v>
      </c>
      <c r="C6" s="28" t="s">
        <v>64</v>
      </c>
      <c r="D6" s="29">
        <v>85003</v>
      </c>
      <c r="E6" s="28" t="s">
        <v>22</v>
      </c>
      <c r="F6" s="30" t="s">
        <v>5</v>
      </c>
      <c r="G6" s="30">
        <v>3</v>
      </c>
      <c r="H6" s="31">
        <v>50</v>
      </c>
      <c r="I6" s="15"/>
      <c r="K6" s="13"/>
      <c r="L6" s="52" t="s">
        <v>0</v>
      </c>
      <c r="M6" s="98" t="s">
        <v>100</v>
      </c>
      <c r="N6" s="99"/>
      <c r="O6" s="57" t="s">
        <v>101</v>
      </c>
      <c r="P6" s="64"/>
      <c r="Q6" s="13"/>
    </row>
    <row r="7" spans="1:17" ht="15.95" customHeight="1" thickTop="1" thickBot="1" x14ac:dyDescent="0.25">
      <c r="A7" s="20"/>
      <c r="B7" s="27" t="s">
        <v>33</v>
      </c>
      <c r="C7" s="28" t="s">
        <v>65</v>
      </c>
      <c r="D7" s="29">
        <v>73717</v>
      </c>
      <c r="E7" s="28" t="s">
        <v>16</v>
      </c>
      <c r="F7" s="30" t="s">
        <v>12</v>
      </c>
      <c r="G7" s="30">
        <v>2</v>
      </c>
      <c r="H7" s="31">
        <v>65</v>
      </c>
      <c r="I7" s="15"/>
      <c r="K7" s="13"/>
      <c r="L7" s="58" t="s">
        <v>28</v>
      </c>
      <c r="M7" s="92">
        <f>AVERAGEIFS(H$4:H$33,F$4:F$33,$L7)</f>
        <v>378</v>
      </c>
      <c r="N7" s="93"/>
      <c r="O7" s="78">
        <f>COUNTIF(F4:F33,$L7)</f>
        <v>5</v>
      </c>
      <c r="P7" s="64"/>
      <c r="Q7" s="13"/>
    </row>
    <row r="8" spans="1:17" ht="15.95" customHeight="1" thickTop="1" thickBot="1" x14ac:dyDescent="0.25">
      <c r="A8" s="20"/>
      <c r="B8" s="27" t="s">
        <v>34</v>
      </c>
      <c r="C8" s="28" t="s">
        <v>66</v>
      </c>
      <c r="D8" s="29">
        <v>85701</v>
      </c>
      <c r="E8" s="28" t="s">
        <v>18</v>
      </c>
      <c r="F8" s="30" t="s">
        <v>28</v>
      </c>
      <c r="G8" s="30">
        <v>1</v>
      </c>
      <c r="H8" s="31">
        <v>400</v>
      </c>
      <c r="I8" s="15"/>
      <c r="K8" s="13"/>
      <c r="L8" s="59" t="s">
        <v>4</v>
      </c>
      <c r="M8" s="92">
        <f t="shared" ref="M8:M11" si="0">AVERAGEIFS(H$4:H$33,F$4:F$33,$L8)</f>
        <v>74</v>
      </c>
      <c r="N8" s="93"/>
      <c r="O8" s="78">
        <f t="shared" ref="O8:O11" si="1">COUNTIF(F5:F34,$L8)</f>
        <v>5</v>
      </c>
      <c r="P8" s="64"/>
      <c r="Q8" s="13"/>
    </row>
    <row r="9" spans="1:17" ht="15.95" customHeight="1" thickTop="1" thickBot="1" x14ac:dyDescent="0.25">
      <c r="A9" s="20"/>
      <c r="B9" s="27" t="s">
        <v>35</v>
      </c>
      <c r="C9" s="28" t="s">
        <v>67</v>
      </c>
      <c r="D9" s="29">
        <v>66801</v>
      </c>
      <c r="E9" s="28" t="s">
        <v>25</v>
      </c>
      <c r="F9" s="30" t="s">
        <v>5</v>
      </c>
      <c r="G9" s="30">
        <v>2</v>
      </c>
      <c r="H9" s="31">
        <v>75</v>
      </c>
      <c r="I9" s="15"/>
      <c r="K9" s="13"/>
      <c r="L9" s="59" t="s">
        <v>5</v>
      </c>
      <c r="M9" s="92">
        <f t="shared" si="0"/>
        <v>70.384615384615387</v>
      </c>
      <c r="N9" s="93"/>
      <c r="O9" s="78">
        <f t="shared" si="1"/>
        <v>13</v>
      </c>
      <c r="P9" s="64"/>
      <c r="Q9" s="13"/>
    </row>
    <row r="10" spans="1:17" ht="15.95" customHeight="1" thickTop="1" thickBot="1" x14ac:dyDescent="0.25">
      <c r="A10" s="20"/>
      <c r="B10" s="27" t="s">
        <v>36</v>
      </c>
      <c r="C10" s="28" t="s">
        <v>68</v>
      </c>
      <c r="D10" s="29">
        <v>80127</v>
      </c>
      <c r="E10" s="28" t="s">
        <v>19</v>
      </c>
      <c r="F10" s="30" t="s">
        <v>5</v>
      </c>
      <c r="G10" s="30">
        <v>3</v>
      </c>
      <c r="H10" s="31">
        <v>50</v>
      </c>
      <c r="I10" s="15"/>
      <c r="K10" s="13"/>
      <c r="L10" s="59" t="s">
        <v>12</v>
      </c>
      <c r="M10" s="92">
        <f t="shared" si="0"/>
        <v>77.5</v>
      </c>
      <c r="N10" s="93"/>
      <c r="O10" s="78">
        <f t="shared" si="1"/>
        <v>4</v>
      </c>
      <c r="P10" s="64"/>
      <c r="Q10" s="13"/>
    </row>
    <row r="11" spans="1:17" ht="15.95" customHeight="1" thickTop="1" thickBot="1" x14ac:dyDescent="0.25">
      <c r="A11" s="20"/>
      <c r="B11" s="27" t="s">
        <v>37</v>
      </c>
      <c r="C11" s="28" t="s">
        <v>69</v>
      </c>
      <c r="D11" s="29">
        <v>68102</v>
      </c>
      <c r="E11" s="28" t="s">
        <v>17</v>
      </c>
      <c r="F11" s="30" t="s">
        <v>28</v>
      </c>
      <c r="G11" s="30">
        <v>1</v>
      </c>
      <c r="H11" s="31">
        <v>1000</v>
      </c>
      <c r="I11" s="15"/>
      <c r="K11" s="13"/>
      <c r="L11" s="60" t="s">
        <v>2</v>
      </c>
      <c r="M11" s="92">
        <f t="shared" si="0"/>
        <v>116.66666666666667</v>
      </c>
      <c r="N11" s="93"/>
      <c r="O11" s="78">
        <f t="shared" si="1"/>
        <v>3</v>
      </c>
      <c r="P11" s="64"/>
      <c r="Q11" s="13"/>
    </row>
    <row r="12" spans="1:17" ht="15.95" customHeight="1" thickTop="1" x14ac:dyDescent="0.2">
      <c r="A12" s="20"/>
      <c r="B12" s="27" t="s">
        <v>38</v>
      </c>
      <c r="C12" s="28" t="s">
        <v>70</v>
      </c>
      <c r="D12" s="29">
        <v>79103</v>
      </c>
      <c r="E12" s="28" t="s">
        <v>10</v>
      </c>
      <c r="F12" s="30" t="s">
        <v>5</v>
      </c>
      <c r="G12" s="30">
        <v>4</v>
      </c>
      <c r="H12" s="31">
        <v>30</v>
      </c>
      <c r="I12" s="15"/>
      <c r="K12" s="13"/>
      <c r="L12" s="13"/>
      <c r="M12" s="13"/>
      <c r="N12" s="12"/>
      <c r="O12" s="64"/>
      <c r="P12" s="13"/>
      <c r="Q12" s="64"/>
    </row>
    <row r="13" spans="1:17" ht="15.95" customHeight="1" thickBot="1" x14ac:dyDescent="0.25">
      <c r="A13" s="20"/>
      <c r="B13" s="27" t="s">
        <v>39</v>
      </c>
      <c r="C13" s="28" t="s">
        <v>71</v>
      </c>
      <c r="D13" s="29">
        <v>81503</v>
      </c>
      <c r="E13" s="28" t="s">
        <v>6</v>
      </c>
      <c r="F13" s="30" t="s">
        <v>5</v>
      </c>
      <c r="G13" s="30">
        <v>2</v>
      </c>
      <c r="H13" s="31">
        <v>75</v>
      </c>
      <c r="I13" s="15"/>
      <c r="K13" s="13"/>
      <c r="L13" s="13"/>
      <c r="M13" s="13"/>
      <c r="N13" s="12"/>
      <c r="O13" s="64"/>
      <c r="P13" s="13"/>
      <c r="Q13" s="64"/>
    </row>
    <row r="14" spans="1:17" ht="15.95" customHeight="1" thickTop="1" thickBot="1" x14ac:dyDescent="0.25">
      <c r="A14" s="20"/>
      <c r="B14" s="27" t="s">
        <v>40</v>
      </c>
      <c r="C14" s="28" t="s">
        <v>72</v>
      </c>
      <c r="D14" s="29">
        <v>73102</v>
      </c>
      <c r="E14" s="28" t="s">
        <v>26</v>
      </c>
      <c r="F14" s="30" t="s">
        <v>28</v>
      </c>
      <c r="G14" s="30">
        <v>3</v>
      </c>
      <c r="H14" s="31">
        <v>200</v>
      </c>
      <c r="I14" s="15"/>
      <c r="K14" s="13"/>
      <c r="L14" s="95" t="s">
        <v>109</v>
      </c>
      <c r="M14" s="96"/>
      <c r="N14" s="97"/>
      <c r="O14" s="57" t="s">
        <v>99</v>
      </c>
      <c r="P14" s="56" t="s">
        <v>104</v>
      </c>
      <c r="Q14" s="13"/>
    </row>
    <row r="15" spans="1:17" ht="15.95" customHeight="1" thickTop="1" thickBot="1" x14ac:dyDescent="0.25">
      <c r="A15" s="20"/>
      <c r="B15" s="27" t="s">
        <v>41</v>
      </c>
      <c r="C15" s="28" t="s">
        <v>72</v>
      </c>
      <c r="D15" s="29">
        <v>73103</v>
      </c>
      <c r="E15" s="28" t="s">
        <v>13</v>
      </c>
      <c r="F15" s="30" t="s">
        <v>4</v>
      </c>
      <c r="G15" s="30">
        <v>4</v>
      </c>
      <c r="H15" s="31">
        <v>20</v>
      </c>
      <c r="I15" s="15"/>
      <c r="K15" s="13"/>
      <c r="L15" s="53">
        <v>0</v>
      </c>
      <c r="M15" s="61" t="s">
        <v>102</v>
      </c>
      <c r="N15" s="53">
        <v>99</v>
      </c>
      <c r="O15" s="79">
        <f>COUNTIFS(H$4:H$33,"&gt;="&amp;$L15,H$4:H$33,"&lt;="&amp;$N15)</f>
        <v>17</v>
      </c>
      <c r="P15" s="80">
        <f>SUMIFS(G$4:G$33,H$4:H$33,"&gt;="&amp;$L15,H$4:H$33,"&lt;="&amp;$N15)</f>
        <v>46</v>
      </c>
      <c r="Q15" s="13"/>
    </row>
    <row r="16" spans="1:17" ht="15.95" customHeight="1" thickTop="1" thickBot="1" x14ac:dyDescent="0.25">
      <c r="A16" s="20"/>
      <c r="B16" s="27" t="s">
        <v>42</v>
      </c>
      <c r="C16" s="28" t="s">
        <v>73</v>
      </c>
      <c r="D16" s="29">
        <v>67843</v>
      </c>
      <c r="E16" s="28" t="s">
        <v>3</v>
      </c>
      <c r="F16" s="30" t="s">
        <v>4</v>
      </c>
      <c r="G16" s="30">
        <v>2</v>
      </c>
      <c r="H16" s="31">
        <v>75</v>
      </c>
      <c r="I16" s="15"/>
      <c r="K16" s="13"/>
      <c r="L16" s="54">
        <v>100</v>
      </c>
      <c r="M16" s="62" t="s">
        <v>102</v>
      </c>
      <c r="N16" s="54">
        <v>199</v>
      </c>
      <c r="O16" s="79">
        <f t="shared" ref="O16:O20" si="2">COUNTIFS(H$4:H$33,"&gt;="&amp;$L16,H$4:H$33,"&lt;="&amp;$N16)</f>
        <v>8</v>
      </c>
      <c r="P16" s="80">
        <f t="shared" ref="P16:P20" si="3">SUMIFS(G$4:G$33,H$4:H$33,"&gt;="&amp;$L16,H$4:H$33,"&lt;="&amp;$N16)</f>
        <v>17</v>
      </c>
      <c r="Q16" s="13"/>
    </row>
    <row r="17" spans="1:17" ht="15.95" customHeight="1" thickTop="1" thickBot="1" x14ac:dyDescent="0.25">
      <c r="A17" s="20"/>
      <c r="B17" s="27" t="s">
        <v>43</v>
      </c>
      <c r="C17" s="28" t="s">
        <v>74</v>
      </c>
      <c r="D17" s="29">
        <v>85021</v>
      </c>
      <c r="E17" s="28" t="s">
        <v>11</v>
      </c>
      <c r="F17" s="30" t="s">
        <v>12</v>
      </c>
      <c r="G17" s="30">
        <v>2</v>
      </c>
      <c r="H17" s="31">
        <v>45</v>
      </c>
      <c r="I17" s="15"/>
      <c r="K17" s="13"/>
      <c r="L17" s="54">
        <v>200</v>
      </c>
      <c r="M17" s="62" t="s">
        <v>102</v>
      </c>
      <c r="N17" s="54">
        <v>299</v>
      </c>
      <c r="O17" s="79">
        <f t="shared" si="2"/>
        <v>3</v>
      </c>
      <c r="P17" s="80">
        <f t="shared" si="3"/>
        <v>8</v>
      </c>
      <c r="Q17" s="13"/>
    </row>
    <row r="18" spans="1:17" ht="15.95" customHeight="1" thickTop="1" thickBot="1" x14ac:dyDescent="0.25">
      <c r="A18" s="20"/>
      <c r="B18" s="27" t="s">
        <v>44</v>
      </c>
      <c r="C18" s="28" t="s">
        <v>63</v>
      </c>
      <c r="D18" s="29">
        <v>66603</v>
      </c>
      <c r="E18" s="28" t="s">
        <v>6</v>
      </c>
      <c r="F18" s="30" t="s">
        <v>5</v>
      </c>
      <c r="G18" s="30">
        <v>4</v>
      </c>
      <c r="H18" s="31">
        <v>40</v>
      </c>
      <c r="I18" s="15"/>
      <c r="K18" s="13"/>
      <c r="L18" s="54">
        <v>300</v>
      </c>
      <c r="M18" s="62" t="s">
        <v>102</v>
      </c>
      <c r="N18" s="54">
        <v>399</v>
      </c>
      <c r="O18" s="79">
        <f t="shared" si="2"/>
        <v>0</v>
      </c>
      <c r="P18" s="80">
        <f t="shared" si="3"/>
        <v>0</v>
      </c>
      <c r="Q18" s="13"/>
    </row>
    <row r="19" spans="1:17" ht="15.95" customHeight="1" thickTop="1" thickBot="1" x14ac:dyDescent="0.25">
      <c r="A19" s="20"/>
      <c r="B19" s="27" t="s">
        <v>45</v>
      </c>
      <c r="C19" s="28" t="s">
        <v>68</v>
      </c>
      <c r="D19" s="29">
        <v>80022</v>
      </c>
      <c r="E19" s="28" t="s">
        <v>7</v>
      </c>
      <c r="F19" s="30" t="s">
        <v>2</v>
      </c>
      <c r="G19" s="30">
        <v>2</v>
      </c>
      <c r="H19" s="31">
        <v>50</v>
      </c>
      <c r="I19" s="15"/>
      <c r="K19" s="13"/>
      <c r="L19" s="54">
        <v>400</v>
      </c>
      <c r="M19" s="62" t="s">
        <v>102</v>
      </c>
      <c r="N19" s="54">
        <v>499</v>
      </c>
      <c r="O19" s="79">
        <f t="shared" si="2"/>
        <v>1</v>
      </c>
      <c r="P19" s="80">
        <f t="shared" si="3"/>
        <v>1</v>
      </c>
      <c r="Q19" s="13"/>
    </row>
    <row r="20" spans="1:17" ht="15.95" customHeight="1" thickTop="1" thickBot="1" x14ac:dyDescent="0.25">
      <c r="A20" s="20"/>
      <c r="B20" s="27" t="s">
        <v>46</v>
      </c>
      <c r="C20" s="28" t="s">
        <v>86</v>
      </c>
      <c r="D20" s="29">
        <v>79101</v>
      </c>
      <c r="E20" s="28" t="s">
        <v>1</v>
      </c>
      <c r="F20" s="30" t="s">
        <v>2</v>
      </c>
      <c r="G20" s="30">
        <v>2</v>
      </c>
      <c r="H20" s="31">
        <v>50</v>
      </c>
      <c r="I20" s="15"/>
      <c r="K20" s="13"/>
      <c r="L20" s="55">
        <v>500</v>
      </c>
      <c r="M20" s="63" t="s">
        <v>102</v>
      </c>
      <c r="N20" s="55">
        <v>1000</v>
      </c>
      <c r="O20" s="79">
        <f t="shared" si="2"/>
        <v>1</v>
      </c>
      <c r="P20" s="80">
        <f t="shared" si="3"/>
        <v>1</v>
      </c>
      <c r="Q20" s="13"/>
    </row>
    <row r="21" spans="1:17" ht="15.95" customHeight="1" thickTop="1" thickBot="1" x14ac:dyDescent="0.25">
      <c r="A21" s="20"/>
      <c r="B21" s="27" t="s">
        <v>47</v>
      </c>
      <c r="C21" s="28" t="s">
        <v>75</v>
      </c>
      <c r="D21" s="29">
        <v>74103</v>
      </c>
      <c r="E21" s="28" t="s">
        <v>6</v>
      </c>
      <c r="F21" s="30" t="s">
        <v>5</v>
      </c>
      <c r="G21" s="30">
        <v>2</v>
      </c>
      <c r="H21" s="31">
        <v>40</v>
      </c>
      <c r="I21" s="15"/>
      <c r="K21" s="67"/>
      <c r="L21" s="68"/>
      <c r="M21" s="68"/>
      <c r="N21" s="68"/>
      <c r="O21" s="68"/>
      <c r="P21" s="67"/>
      <c r="Q21" s="68"/>
    </row>
    <row r="22" spans="1:17" ht="15.95" customHeight="1" thickTop="1" x14ac:dyDescent="0.2">
      <c r="A22" s="20"/>
      <c r="B22" s="27" t="s">
        <v>48</v>
      </c>
      <c r="C22" s="28" t="s">
        <v>75</v>
      </c>
      <c r="D22" s="29">
        <v>74103</v>
      </c>
      <c r="E22" s="28" t="s">
        <v>8</v>
      </c>
      <c r="F22" s="30" t="s">
        <v>5</v>
      </c>
      <c r="G22" s="30">
        <v>2</v>
      </c>
      <c r="H22" s="31">
        <v>50</v>
      </c>
      <c r="I22" s="15"/>
      <c r="K22"/>
      <c r="L22"/>
      <c r="M22"/>
      <c r="N22" s="1"/>
      <c r="P22"/>
    </row>
    <row r="23" spans="1:17" ht="15.95" customHeight="1" x14ac:dyDescent="0.2">
      <c r="A23" s="20"/>
      <c r="B23" s="27" t="s">
        <v>49</v>
      </c>
      <c r="C23" s="28" t="s">
        <v>76</v>
      </c>
      <c r="D23" s="29">
        <v>68504</v>
      </c>
      <c r="E23" s="28" t="s">
        <v>15</v>
      </c>
      <c r="F23" s="30" t="s">
        <v>12</v>
      </c>
      <c r="G23" s="30">
        <v>2</v>
      </c>
      <c r="H23" s="31">
        <v>100</v>
      </c>
      <c r="I23" s="15"/>
      <c r="K23"/>
      <c r="L23"/>
      <c r="M23"/>
      <c r="N23" s="1"/>
      <c r="P23"/>
    </row>
    <row r="24" spans="1:17" ht="15.95" customHeight="1" x14ac:dyDescent="0.2">
      <c r="A24" s="20"/>
      <c r="B24" s="27" t="s">
        <v>50</v>
      </c>
      <c r="C24" s="28" t="s">
        <v>77</v>
      </c>
      <c r="D24" s="29">
        <v>75201</v>
      </c>
      <c r="E24" s="28" t="s">
        <v>9</v>
      </c>
      <c r="F24" s="30" t="s">
        <v>4</v>
      </c>
      <c r="G24" s="30">
        <v>3</v>
      </c>
      <c r="H24" s="31">
        <v>100</v>
      </c>
      <c r="I24" s="15"/>
      <c r="K24"/>
      <c r="L24"/>
      <c r="M24"/>
      <c r="N24" s="1"/>
      <c r="P24"/>
    </row>
    <row r="25" spans="1:17" ht="15.95" customHeight="1" x14ac:dyDescent="0.2">
      <c r="A25" s="20"/>
      <c r="B25" s="27" t="s">
        <v>51</v>
      </c>
      <c r="C25" s="28" t="s">
        <v>71</v>
      </c>
      <c r="D25" s="29">
        <v>81506</v>
      </c>
      <c r="E25" s="28" t="s">
        <v>26</v>
      </c>
      <c r="F25" s="30" t="s">
        <v>28</v>
      </c>
      <c r="G25" s="30">
        <v>4</v>
      </c>
      <c r="H25" s="31">
        <v>145</v>
      </c>
      <c r="I25" s="15"/>
      <c r="K25"/>
      <c r="L25"/>
      <c r="M25"/>
      <c r="N25" s="1"/>
      <c r="P25"/>
    </row>
    <row r="26" spans="1:17" ht="15.95" customHeight="1" x14ac:dyDescent="0.2">
      <c r="A26" s="20"/>
      <c r="B26" s="27" t="s">
        <v>52</v>
      </c>
      <c r="C26" s="28" t="s">
        <v>77</v>
      </c>
      <c r="D26" s="29">
        <v>75201</v>
      </c>
      <c r="E26" s="28" t="s">
        <v>27</v>
      </c>
      <c r="F26" s="30" t="s">
        <v>2</v>
      </c>
      <c r="G26" s="30">
        <v>2</v>
      </c>
      <c r="H26" s="31">
        <v>250</v>
      </c>
      <c r="I26" s="15"/>
      <c r="K26"/>
      <c r="L26"/>
      <c r="M26"/>
      <c r="N26" s="1"/>
      <c r="P26"/>
    </row>
    <row r="27" spans="1:17" ht="15.95" customHeight="1" x14ac:dyDescent="0.2">
      <c r="A27" s="20"/>
      <c r="B27" s="27" t="s">
        <v>53</v>
      </c>
      <c r="C27" s="28" t="s">
        <v>78</v>
      </c>
      <c r="D27" s="29">
        <v>79401</v>
      </c>
      <c r="E27" s="28" t="s">
        <v>27</v>
      </c>
      <c r="F27" s="30" t="s">
        <v>5</v>
      </c>
      <c r="G27" s="30">
        <v>3</v>
      </c>
      <c r="H27" s="31">
        <v>200</v>
      </c>
      <c r="I27" s="15"/>
      <c r="K27"/>
      <c r="L27"/>
      <c r="M27"/>
      <c r="N27" s="1"/>
      <c r="P27"/>
    </row>
    <row r="28" spans="1:17" ht="15.95" customHeight="1" x14ac:dyDescent="0.2">
      <c r="A28" s="20"/>
      <c r="B28" s="27" t="s">
        <v>54</v>
      </c>
      <c r="C28" s="28" t="s">
        <v>79</v>
      </c>
      <c r="D28" s="29">
        <v>81019</v>
      </c>
      <c r="E28" s="28" t="s">
        <v>6</v>
      </c>
      <c r="F28" s="30" t="s">
        <v>5</v>
      </c>
      <c r="G28" s="30">
        <v>3</v>
      </c>
      <c r="H28" s="31">
        <v>60</v>
      </c>
      <c r="I28" s="15"/>
      <c r="K28"/>
      <c r="L28"/>
      <c r="M28"/>
      <c r="N28" s="1"/>
      <c r="P28"/>
    </row>
    <row r="29" spans="1:17" ht="15.95" customHeight="1" x14ac:dyDescent="0.2">
      <c r="A29" s="20"/>
      <c r="B29" s="27" t="s">
        <v>55</v>
      </c>
      <c r="C29" s="28" t="s">
        <v>80</v>
      </c>
      <c r="D29" s="29">
        <v>79029</v>
      </c>
      <c r="E29" s="28" t="s">
        <v>29</v>
      </c>
      <c r="F29" s="30" t="s">
        <v>5</v>
      </c>
      <c r="G29" s="30">
        <v>2</v>
      </c>
      <c r="H29" s="31">
        <v>100</v>
      </c>
      <c r="I29" s="15"/>
      <c r="K29"/>
      <c r="L29"/>
      <c r="M29"/>
      <c r="N29" s="1"/>
      <c r="P29"/>
    </row>
    <row r="30" spans="1:17" ht="15.95" customHeight="1" x14ac:dyDescent="0.2">
      <c r="A30" s="20"/>
      <c r="B30" s="27" t="s">
        <v>56</v>
      </c>
      <c r="C30" s="28" t="s">
        <v>81</v>
      </c>
      <c r="D30" s="29">
        <v>78701</v>
      </c>
      <c r="E30" s="28" t="s">
        <v>14</v>
      </c>
      <c r="F30" s="30" t="s">
        <v>12</v>
      </c>
      <c r="G30" s="30">
        <v>2</v>
      </c>
      <c r="H30" s="31">
        <v>100</v>
      </c>
      <c r="I30" s="15"/>
      <c r="K30"/>
      <c r="L30"/>
      <c r="M30"/>
      <c r="N30" s="1"/>
      <c r="P30"/>
    </row>
    <row r="31" spans="1:17" ht="15.95" customHeight="1" x14ac:dyDescent="0.2">
      <c r="A31" s="20"/>
      <c r="B31" s="27" t="s">
        <v>57</v>
      </c>
      <c r="C31" s="28" t="s">
        <v>82</v>
      </c>
      <c r="D31" s="29">
        <v>77002</v>
      </c>
      <c r="E31" s="28" t="s">
        <v>20</v>
      </c>
      <c r="F31" s="30" t="s">
        <v>4</v>
      </c>
      <c r="G31" s="30">
        <v>1</v>
      </c>
      <c r="H31" s="31">
        <v>100</v>
      </c>
      <c r="I31" s="15"/>
      <c r="K31"/>
      <c r="L31"/>
      <c r="M31"/>
      <c r="N31" s="1"/>
      <c r="P31"/>
    </row>
    <row r="32" spans="1:17" ht="15.95" customHeight="1" x14ac:dyDescent="0.2">
      <c r="A32" s="20"/>
      <c r="B32" s="27" t="s">
        <v>58</v>
      </c>
      <c r="C32" s="28" t="s">
        <v>76</v>
      </c>
      <c r="D32" s="29">
        <v>68504</v>
      </c>
      <c r="E32" s="28" t="s">
        <v>8</v>
      </c>
      <c r="F32" s="30" t="s">
        <v>5</v>
      </c>
      <c r="G32" s="30">
        <v>1</v>
      </c>
      <c r="H32" s="31">
        <v>100</v>
      </c>
      <c r="I32" s="15"/>
      <c r="K32"/>
      <c r="L32"/>
      <c r="M32"/>
      <c r="N32" s="1"/>
      <c r="P32"/>
    </row>
    <row r="33" spans="1:16" ht="15.95" customHeight="1" x14ac:dyDescent="0.2">
      <c r="A33" s="20"/>
      <c r="B33" s="32" t="s">
        <v>59</v>
      </c>
      <c r="C33" s="33" t="s">
        <v>72</v>
      </c>
      <c r="D33" s="34">
        <v>73104</v>
      </c>
      <c r="E33" s="33" t="s">
        <v>6</v>
      </c>
      <c r="F33" s="35" t="s">
        <v>5</v>
      </c>
      <c r="G33" s="35">
        <v>4</v>
      </c>
      <c r="H33" s="36">
        <v>45</v>
      </c>
      <c r="I33" s="16"/>
      <c r="K33"/>
      <c r="L33"/>
      <c r="M33"/>
      <c r="N33" s="1"/>
      <c r="P33"/>
    </row>
    <row r="34" spans="1:16" ht="9.75" customHeight="1" x14ac:dyDescent="0.2">
      <c r="A34" s="17"/>
      <c r="B34" s="17"/>
      <c r="C34" s="17"/>
      <c r="D34" s="18"/>
      <c r="E34" s="17"/>
      <c r="F34" s="17"/>
      <c r="G34" s="17"/>
      <c r="H34" s="18"/>
      <c r="I34" s="16"/>
      <c r="K34" s="8"/>
      <c r="N34" s="1"/>
      <c r="P34"/>
    </row>
    <row r="35" spans="1:16" ht="18.75" customHeight="1" x14ac:dyDescent="0.2">
      <c r="A35" s="9"/>
      <c r="B35" s="9"/>
      <c r="C35" s="9"/>
      <c r="D35" s="10"/>
      <c r="E35" s="10"/>
      <c r="F35" s="10"/>
      <c r="G35" s="10"/>
      <c r="H35" s="11"/>
      <c r="I35" s="8"/>
      <c r="K35" s="8"/>
      <c r="P35"/>
    </row>
    <row r="36" spans="1:16" x14ac:dyDescent="0.2">
      <c r="I36" s="2"/>
      <c r="K36" s="2"/>
      <c r="L36"/>
      <c r="P36"/>
    </row>
    <row r="37" spans="1:16" x14ac:dyDescent="0.2">
      <c r="K37" s="2"/>
      <c r="L37"/>
      <c r="P37"/>
    </row>
    <row r="38" spans="1:16" x14ac:dyDescent="0.2">
      <c r="K38" s="2"/>
      <c r="L38"/>
    </row>
    <row r="39" spans="1:16" x14ac:dyDescent="0.2">
      <c r="L39"/>
    </row>
    <row r="40" spans="1:16" x14ac:dyDescent="0.2">
      <c r="L40"/>
    </row>
    <row r="41" spans="1:16" x14ac:dyDescent="0.2">
      <c r="L41"/>
    </row>
    <row r="42" spans="1:16" x14ac:dyDescent="0.2">
      <c r="L42"/>
    </row>
    <row r="43" spans="1:16" x14ac:dyDescent="0.2">
      <c r="L43"/>
    </row>
    <row r="44" spans="1:16" x14ac:dyDescent="0.2">
      <c r="L44"/>
    </row>
    <row r="45" spans="1:16" x14ac:dyDescent="0.2">
      <c r="L45"/>
    </row>
    <row r="46" spans="1:16" x14ac:dyDescent="0.2">
      <c r="L46"/>
    </row>
    <row r="47" spans="1:16" x14ac:dyDescent="0.2">
      <c r="L47"/>
    </row>
    <row r="48" spans="1:16" x14ac:dyDescent="0.2">
      <c r="L48"/>
    </row>
    <row r="49" spans="12:12" x14ac:dyDescent="0.2">
      <c r="L49"/>
    </row>
    <row r="50" spans="12:12" x14ac:dyDescent="0.2">
      <c r="L50"/>
    </row>
    <row r="51" spans="12:12" x14ac:dyDescent="0.2">
      <c r="L51"/>
    </row>
    <row r="52" spans="12:12" x14ac:dyDescent="0.2">
      <c r="L52"/>
    </row>
    <row r="53" spans="12:12" x14ac:dyDescent="0.2">
      <c r="L53"/>
    </row>
    <row r="54" spans="12:12" x14ac:dyDescent="0.2">
      <c r="L54"/>
    </row>
    <row r="55" spans="12:12" x14ac:dyDescent="0.2">
      <c r="L55"/>
    </row>
    <row r="56" spans="12:12" x14ac:dyDescent="0.2">
      <c r="L56"/>
    </row>
    <row r="57" spans="12:12" x14ac:dyDescent="0.2">
      <c r="L57"/>
    </row>
    <row r="58" spans="12:12" x14ac:dyDescent="0.2">
      <c r="L58"/>
    </row>
    <row r="59" spans="12:12" x14ac:dyDescent="0.2">
      <c r="L59"/>
    </row>
    <row r="60" spans="12:12" x14ac:dyDescent="0.2">
      <c r="L60"/>
    </row>
    <row r="61" spans="12:12" x14ac:dyDescent="0.2">
      <c r="L61"/>
    </row>
    <row r="62" spans="12:12" x14ac:dyDescent="0.2">
      <c r="L62"/>
    </row>
    <row r="63" spans="12:12" x14ac:dyDescent="0.2">
      <c r="L63"/>
    </row>
  </sheetData>
  <sheetProtection selectLockedCells="1" selectUnlockedCells="1"/>
  <mergeCells count="9">
    <mergeCell ref="M11:N11"/>
    <mergeCell ref="N3:O3"/>
    <mergeCell ref="B2:H2"/>
    <mergeCell ref="L14:N14"/>
    <mergeCell ref="M6:N6"/>
    <mergeCell ref="M7:N7"/>
    <mergeCell ref="M8:N8"/>
    <mergeCell ref="M9:N9"/>
    <mergeCell ref="M10:N10"/>
  </mergeCells>
  <printOptions horizontalCentered="1"/>
  <pageMargins left="0.75" right="0.75" top="0.75" bottom="0.75" header="0.5" footer="0.5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36"/>
  <sheetViews>
    <sheetView topLeftCell="A22" zoomScaleNormal="100" zoomScalePageLayoutView="50" workbookViewId="0">
      <selection activeCell="K15" sqref="K15"/>
    </sheetView>
  </sheetViews>
  <sheetFormatPr defaultRowHeight="12.75" x14ac:dyDescent="0.2"/>
  <cols>
    <col min="1" max="1" width="2.140625" style="2" customWidth="1"/>
    <col min="2" max="2" width="20.140625" style="2" bestFit="1" customWidth="1"/>
    <col min="3" max="3" width="19.140625" style="2" customWidth="1"/>
    <col min="4" max="4" width="8.7109375" style="6" hidden="1" customWidth="1"/>
    <col min="5" max="5" width="26.42578125" style="6" customWidth="1"/>
    <col min="6" max="6" width="15.42578125" style="6" bestFit="1" customWidth="1"/>
    <col min="7" max="7" width="8.85546875" style="6" customWidth="1"/>
    <col min="8" max="8" width="10.140625" style="7" customWidth="1"/>
    <col min="9" max="9" width="3.42578125" style="1" customWidth="1"/>
    <col min="10" max="10" width="2.5703125" customWidth="1"/>
    <col min="11" max="11" width="9.140625" style="81"/>
    <col min="12" max="16384" width="9.140625" style="2"/>
  </cols>
  <sheetData>
    <row r="1" spans="1:11" ht="12" customHeight="1" x14ac:dyDescent="0.2">
      <c r="A1" s="20"/>
      <c r="B1" s="17"/>
      <c r="C1" s="17"/>
      <c r="D1" s="18"/>
      <c r="E1" s="17"/>
      <c r="F1" s="17"/>
      <c r="G1" s="17"/>
      <c r="H1" s="18"/>
      <c r="I1" s="18"/>
    </row>
    <row r="2" spans="1:11" ht="49.5" customHeight="1" thickBot="1" x14ac:dyDescent="1.1000000000000001">
      <c r="A2" s="20"/>
      <c r="B2" s="88" t="s">
        <v>61</v>
      </c>
      <c r="C2" s="88"/>
      <c r="D2" s="88"/>
      <c r="E2" s="88"/>
      <c r="F2" s="88"/>
      <c r="G2" s="88"/>
      <c r="H2" s="88"/>
      <c r="I2" s="15"/>
    </row>
    <row r="3" spans="1:11" s="4" customFormat="1" ht="30" customHeight="1" thickTop="1" thickBot="1" x14ac:dyDescent="0.25">
      <c r="A3" s="14"/>
      <c r="B3" s="44" t="s">
        <v>60</v>
      </c>
      <c r="C3" s="44" t="s">
        <v>83</v>
      </c>
      <c r="D3" s="44" t="s">
        <v>23</v>
      </c>
      <c r="E3" s="44" t="s">
        <v>24</v>
      </c>
      <c r="F3" s="44" t="s">
        <v>0</v>
      </c>
      <c r="G3" s="44" t="s">
        <v>84</v>
      </c>
      <c r="H3" s="45" t="s">
        <v>92</v>
      </c>
      <c r="I3" s="15"/>
      <c r="J3"/>
      <c r="K3" s="82"/>
    </row>
    <row r="4" spans="1:11" s="5" customFormat="1" ht="15.95" customHeight="1" thickTop="1" x14ac:dyDescent="0.2">
      <c r="A4" s="21"/>
      <c r="B4" s="22" t="s">
        <v>30</v>
      </c>
      <c r="C4" s="23" t="s">
        <v>62</v>
      </c>
      <c r="D4" s="24">
        <v>80634</v>
      </c>
      <c r="E4" s="23" t="s">
        <v>26</v>
      </c>
      <c r="F4" s="25" t="s">
        <v>28</v>
      </c>
      <c r="G4" s="25">
        <v>2</v>
      </c>
      <c r="H4" s="26">
        <v>290</v>
      </c>
      <c r="I4" s="15"/>
      <c r="J4"/>
      <c r="K4" s="83"/>
    </row>
    <row r="5" spans="1:11" ht="15.95" customHeight="1" x14ac:dyDescent="0.2">
      <c r="A5" s="20"/>
      <c r="B5" s="27" t="s">
        <v>31</v>
      </c>
      <c r="C5" s="28" t="s">
        <v>63</v>
      </c>
      <c r="D5" s="29">
        <v>66603</v>
      </c>
      <c r="E5" s="28" t="s">
        <v>21</v>
      </c>
      <c r="F5" s="30" t="s">
        <v>4</v>
      </c>
      <c r="G5" s="30">
        <v>3</v>
      </c>
      <c r="H5" s="31">
        <v>225</v>
      </c>
      <c r="I5" s="15"/>
      <c r="K5" s="83"/>
    </row>
    <row r="6" spans="1:11" ht="15.95" customHeight="1" x14ac:dyDescent="0.2">
      <c r="A6" s="20"/>
      <c r="B6" s="27" t="s">
        <v>32</v>
      </c>
      <c r="C6" s="28" t="s">
        <v>64</v>
      </c>
      <c r="D6" s="29">
        <v>85003</v>
      </c>
      <c r="E6" s="28" t="s">
        <v>22</v>
      </c>
      <c r="F6" s="30" t="s">
        <v>5</v>
      </c>
      <c r="G6" s="30">
        <v>3</v>
      </c>
      <c r="H6" s="31">
        <v>150</v>
      </c>
      <c r="I6" s="15"/>
      <c r="K6" s="83"/>
    </row>
    <row r="7" spans="1:11" ht="15.95" customHeight="1" x14ac:dyDescent="0.2">
      <c r="A7" s="20"/>
      <c r="B7" s="27" t="s">
        <v>33</v>
      </c>
      <c r="C7" s="28" t="s">
        <v>65</v>
      </c>
      <c r="D7" s="29">
        <v>73717</v>
      </c>
      <c r="E7" s="28" t="s">
        <v>16</v>
      </c>
      <c r="F7" s="30" t="s">
        <v>12</v>
      </c>
      <c r="G7" s="30">
        <v>2</v>
      </c>
      <c r="H7" s="31">
        <v>130</v>
      </c>
      <c r="I7" s="15"/>
      <c r="K7" s="83"/>
    </row>
    <row r="8" spans="1:11" ht="15.95" customHeight="1" x14ac:dyDescent="0.2">
      <c r="A8" s="20"/>
      <c r="B8" s="27" t="s">
        <v>34</v>
      </c>
      <c r="C8" s="28" t="s">
        <v>66</v>
      </c>
      <c r="D8" s="29">
        <v>85701</v>
      </c>
      <c r="E8" s="28" t="s">
        <v>18</v>
      </c>
      <c r="F8" s="30" t="s">
        <v>28</v>
      </c>
      <c r="G8" s="30">
        <v>1</v>
      </c>
      <c r="H8" s="31">
        <v>400</v>
      </c>
      <c r="I8" s="15"/>
      <c r="K8" s="83"/>
    </row>
    <row r="9" spans="1:11" ht="15.95" customHeight="1" x14ac:dyDescent="0.2">
      <c r="A9" s="20"/>
      <c r="B9" s="27" t="s">
        <v>35</v>
      </c>
      <c r="C9" s="28" t="s">
        <v>67</v>
      </c>
      <c r="D9" s="29">
        <v>66801</v>
      </c>
      <c r="E9" s="28" t="s">
        <v>25</v>
      </c>
      <c r="F9" s="30" t="s">
        <v>5</v>
      </c>
      <c r="G9" s="30">
        <v>2</v>
      </c>
      <c r="H9" s="31">
        <v>150</v>
      </c>
      <c r="I9" s="15"/>
      <c r="K9" s="83"/>
    </row>
    <row r="10" spans="1:11" ht="15.95" customHeight="1" x14ac:dyDescent="0.2">
      <c r="A10" s="20"/>
      <c r="B10" s="27" t="s">
        <v>36</v>
      </c>
      <c r="C10" s="28" t="s">
        <v>68</v>
      </c>
      <c r="D10" s="29">
        <v>80127</v>
      </c>
      <c r="E10" s="28" t="s">
        <v>19</v>
      </c>
      <c r="F10" s="30" t="s">
        <v>5</v>
      </c>
      <c r="G10" s="30">
        <v>3</v>
      </c>
      <c r="H10" s="31">
        <v>150</v>
      </c>
      <c r="I10" s="15"/>
      <c r="K10" s="83"/>
    </row>
    <row r="11" spans="1:11" ht="15.95" customHeight="1" x14ac:dyDescent="0.2">
      <c r="A11" s="20"/>
      <c r="B11" s="27" t="s">
        <v>37</v>
      </c>
      <c r="C11" s="28" t="s">
        <v>69</v>
      </c>
      <c r="D11" s="29">
        <v>68102</v>
      </c>
      <c r="E11" s="28" t="s">
        <v>17</v>
      </c>
      <c r="F11" s="30" t="s">
        <v>28</v>
      </c>
      <c r="G11" s="30">
        <v>1</v>
      </c>
      <c r="H11" s="31">
        <v>1000</v>
      </c>
      <c r="I11" s="15"/>
      <c r="K11" s="83"/>
    </row>
    <row r="12" spans="1:11" ht="15.95" customHeight="1" x14ac:dyDescent="0.2">
      <c r="A12" s="20"/>
      <c r="B12" s="27" t="s">
        <v>38</v>
      </c>
      <c r="C12" s="28" t="s">
        <v>70</v>
      </c>
      <c r="D12" s="29">
        <v>79103</v>
      </c>
      <c r="E12" s="28" t="s">
        <v>10</v>
      </c>
      <c r="F12" s="30" t="s">
        <v>5</v>
      </c>
      <c r="G12" s="30">
        <v>4</v>
      </c>
      <c r="H12" s="31">
        <v>120</v>
      </c>
      <c r="I12" s="15"/>
      <c r="K12" s="83"/>
    </row>
    <row r="13" spans="1:11" ht="15.95" customHeight="1" x14ac:dyDescent="0.2">
      <c r="A13" s="20"/>
      <c r="B13" s="27" t="s">
        <v>39</v>
      </c>
      <c r="C13" s="28" t="s">
        <v>71</v>
      </c>
      <c r="D13" s="29">
        <v>81503</v>
      </c>
      <c r="E13" s="28" t="s">
        <v>6</v>
      </c>
      <c r="F13" s="30" t="s">
        <v>5</v>
      </c>
      <c r="G13" s="30">
        <v>2</v>
      </c>
      <c r="H13" s="31">
        <v>150</v>
      </c>
      <c r="I13" s="15"/>
      <c r="K13" s="83"/>
    </row>
    <row r="14" spans="1:11" ht="15.95" customHeight="1" x14ac:dyDescent="0.2">
      <c r="A14" s="20"/>
      <c r="B14" s="27" t="s">
        <v>40</v>
      </c>
      <c r="C14" s="28" t="s">
        <v>72</v>
      </c>
      <c r="D14" s="29">
        <v>73102</v>
      </c>
      <c r="E14" s="28" t="s">
        <v>26</v>
      </c>
      <c r="F14" s="30" t="s">
        <v>28</v>
      </c>
      <c r="G14" s="30">
        <v>3</v>
      </c>
      <c r="H14" s="31">
        <v>600</v>
      </c>
      <c r="I14" s="15"/>
      <c r="K14" s="83"/>
    </row>
    <row r="15" spans="1:11" ht="15.95" customHeight="1" x14ac:dyDescent="0.2">
      <c r="A15" s="20"/>
      <c r="B15" s="27" t="s">
        <v>41</v>
      </c>
      <c r="C15" s="28" t="s">
        <v>72</v>
      </c>
      <c r="D15" s="29">
        <v>73103</v>
      </c>
      <c r="E15" s="28" t="s">
        <v>13</v>
      </c>
      <c r="F15" s="30" t="s">
        <v>4</v>
      </c>
      <c r="G15" s="30">
        <v>4</v>
      </c>
      <c r="H15" s="31">
        <v>80</v>
      </c>
      <c r="I15" s="15"/>
      <c r="K15" s="83"/>
    </row>
    <row r="16" spans="1:11" ht="15.95" customHeight="1" x14ac:dyDescent="0.2">
      <c r="A16" s="20"/>
      <c r="B16" s="27" t="s">
        <v>42</v>
      </c>
      <c r="C16" s="28" t="s">
        <v>73</v>
      </c>
      <c r="D16" s="29">
        <v>67843</v>
      </c>
      <c r="E16" s="28" t="s">
        <v>3</v>
      </c>
      <c r="F16" s="30" t="s">
        <v>4</v>
      </c>
      <c r="G16" s="30">
        <v>2</v>
      </c>
      <c r="H16" s="31">
        <v>150</v>
      </c>
      <c r="I16" s="15"/>
      <c r="K16" s="83"/>
    </row>
    <row r="17" spans="1:11" ht="15.95" customHeight="1" x14ac:dyDescent="0.2">
      <c r="A17" s="20"/>
      <c r="B17" s="27" t="s">
        <v>43</v>
      </c>
      <c r="C17" s="28" t="s">
        <v>74</v>
      </c>
      <c r="D17" s="29">
        <v>85021</v>
      </c>
      <c r="E17" s="28" t="s">
        <v>11</v>
      </c>
      <c r="F17" s="30" t="s">
        <v>12</v>
      </c>
      <c r="G17" s="30">
        <v>2</v>
      </c>
      <c r="H17" s="31">
        <v>90</v>
      </c>
      <c r="I17" s="15"/>
      <c r="K17" s="83"/>
    </row>
    <row r="18" spans="1:11" ht="15.95" customHeight="1" x14ac:dyDescent="0.2">
      <c r="A18" s="20"/>
      <c r="B18" s="27" t="s">
        <v>44</v>
      </c>
      <c r="C18" s="28" t="s">
        <v>63</v>
      </c>
      <c r="D18" s="29">
        <v>66603</v>
      </c>
      <c r="E18" s="28" t="s">
        <v>6</v>
      </c>
      <c r="F18" s="30" t="s">
        <v>5</v>
      </c>
      <c r="G18" s="30">
        <v>4</v>
      </c>
      <c r="H18" s="31">
        <v>160</v>
      </c>
      <c r="I18" s="15"/>
      <c r="K18" s="83"/>
    </row>
    <row r="19" spans="1:11" ht="15.95" customHeight="1" x14ac:dyDescent="0.2">
      <c r="A19" s="20"/>
      <c r="B19" s="27" t="s">
        <v>45</v>
      </c>
      <c r="C19" s="28" t="s">
        <v>68</v>
      </c>
      <c r="D19" s="29">
        <v>80022</v>
      </c>
      <c r="E19" s="28" t="s">
        <v>7</v>
      </c>
      <c r="F19" s="30" t="s">
        <v>2</v>
      </c>
      <c r="G19" s="30">
        <v>2</v>
      </c>
      <c r="H19" s="31">
        <v>100</v>
      </c>
      <c r="I19" s="15"/>
      <c r="K19" s="83"/>
    </row>
    <row r="20" spans="1:11" ht="15.95" customHeight="1" x14ac:dyDescent="0.2">
      <c r="A20" s="20"/>
      <c r="B20" s="27" t="s">
        <v>46</v>
      </c>
      <c r="C20" s="28" t="s">
        <v>86</v>
      </c>
      <c r="D20" s="29">
        <v>79101</v>
      </c>
      <c r="E20" s="28" t="s">
        <v>1</v>
      </c>
      <c r="F20" s="30" t="s">
        <v>2</v>
      </c>
      <c r="G20" s="30">
        <v>2</v>
      </c>
      <c r="H20" s="31">
        <v>100</v>
      </c>
      <c r="I20" s="15"/>
      <c r="K20" s="83"/>
    </row>
    <row r="21" spans="1:11" ht="15.95" customHeight="1" x14ac:dyDescent="0.2">
      <c r="A21" s="20"/>
      <c r="B21" s="27" t="s">
        <v>47</v>
      </c>
      <c r="C21" s="28" t="s">
        <v>75</v>
      </c>
      <c r="D21" s="29">
        <v>74103</v>
      </c>
      <c r="E21" s="28" t="s">
        <v>6</v>
      </c>
      <c r="F21" s="30" t="s">
        <v>5</v>
      </c>
      <c r="G21" s="30">
        <v>2</v>
      </c>
      <c r="H21" s="31">
        <v>80</v>
      </c>
      <c r="I21" s="15"/>
      <c r="K21" s="83"/>
    </row>
    <row r="22" spans="1:11" ht="15.95" customHeight="1" x14ac:dyDescent="0.2">
      <c r="A22" s="20"/>
      <c r="B22" s="27" t="s">
        <v>48</v>
      </c>
      <c r="C22" s="28" t="s">
        <v>75</v>
      </c>
      <c r="D22" s="29">
        <v>74103</v>
      </c>
      <c r="E22" s="28" t="s">
        <v>8</v>
      </c>
      <c r="F22" s="30" t="s">
        <v>5</v>
      </c>
      <c r="G22" s="30">
        <v>2</v>
      </c>
      <c r="H22" s="31">
        <v>100</v>
      </c>
      <c r="I22" s="15"/>
      <c r="K22" s="83"/>
    </row>
    <row r="23" spans="1:11" ht="15.95" customHeight="1" x14ac:dyDescent="0.2">
      <c r="A23" s="20"/>
      <c r="B23" s="27" t="s">
        <v>49</v>
      </c>
      <c r="C23" s="28" t="s">
        <v>76</v>
      </c>
      <c r="D23" s="29">
        <v>68504</v>
      </c>
      <c r="E23" s="28" t="s">
        <v>15</v>
      </c>
      <c r="F23" s="30" t="s">
        <v>12</v>
      </c>
      <c r="G23" s="30">
        <v>2</v>
      </c>
      <c r="H23" s="31">
        <v>200</v>
      </c>
      <c r="I23" s="15"/>
      <c r="K23" s="83"/>
    </row>
    <row r="24" spans="1:11" ht="15.95" customHeight="1" x14ac:dyDescent="0.2">
      <c r="A24" s="20"/>
      <c r="B24" s="27" t="s">
        <v>50</v>
      </c>
      <c r="C24" s="28" t="s">
        <v>77</v>
      </c>
      <c r="D24" s="29">
        <v>75201</v>
      </c>
      <c r="E24" s="28" t="s">
        <v>9</v>
      </c>
      <c r="F24" s="30" t="s">
        <v>4</v>
      </c>
      <c r="G24" s="30">
        <v>3</v>
      </c>
      <c r="H24" s="31">
        <v>300</v>
      </c>
      <c r="I24" s="15"/>
      <c r="K24" s="83"/>
    </row>
    <row r="25" spans="1:11" ht="15.95" customHeight="1" x14ac:dyDescent="0.2">
      <c r="A25" s="20"/>
      <c r="B25" s="27" t="s">
        <v>51</v>
      </c>
      <c r="C25" s="28" t="s">
        <v>71</v>
      </c>
      <c r="D25" s="29">
        <v>81506</v>
      </c>
      <c r="E25" s="28" t="s">
        <v>26</v>
      </c>
      <c r="F25" s="30" t="s">
        <v>28</v>
      </c>
      <c r="G25" s="30">
        <v>4</v>
      </c>
      <c r="H25" s="31">
        <v>580</v>
      </c>
      <c r="I25" s="15"/>
      <c r="K25" s="83"/>
    </row>
    <row r="26" spans="1:11" ht="15.95" customHeight="1" x14ac:dyDescent="0.2">
      <c r="A26" s="20"/>
      <c r="B26" s="27" t="s">
        <v>52</v>
      </c>
      <c r="C26" s="28" t="s">
        <v>77</v>
      </c>
      <c r="D26" s="29">
        <v>75201</v>
      </c>
      <c r="E26" s="28" t="s">
        <v>27</v>
      </c>
      <c r="F26" s="30" t="s">
        <v>2</v>
      </c>
      <c r="G26" s="30">
        <v>2</v>
      </c>
      <c r="H26" s="31">
        <v>500</v>
      </c>
      <c r="I26" s="15"/>
      <c r="K26" s="83"/>
    </row>
    <row r="27" spans="1:11" ht="15.95" customHeight="1" x14ac:dyDescent="0.2">
      <c r="A27" s="20"/>
      <c r="B27" s="27" t="s">
        <v>53</v>
      </c>
      <c r="C27" s="28" t="s">
        <v>78</v>
      </c>
      <c r="D27" s="29">
        <v>79401</v>
      </c>
      <c r="E27" s="28" t="s">
        <v>27</v>
      </c>
      <c r="F27" s="30" t="s">
        <v>5</v>
      </c>
      <c r="G27" s="30">
        <v>3</v>
      </c>
      <c r="H27" s="31">
        <v>600</v>
      </c>
      <c r="I27" s="15"/>
      <c r="K27" s="83"/>
    </row>
    <row r="28" spans="1:11" ht="15.95" customHeight="1" x14ac:dyDescent="0.2">
      <c r="A28" s="20"/>
      <c r="B28" s="27" t="s">
        <v>54</v>
      </c>
      <c r="C28" s="28" t="s">
        <v>79</v>
      </c>
      <c r="D28" s="29">
        <v>81019</v>
      </c>
      <c r="E28" s="28" t="s">
        <v>6</v>
      </c>
      <c r="F28" s="30" t="s">
        <v>5</v>
      </c>
      <c r="G28" s="30">
        <v>3</v>
      </c>
      <c r="H28" s="31">
        <v>180</v>
      </c>
      <c r="I28" s="15"/>
      <c r="K28" s="83"/>
    </row>
    <row r="29" spans="1:11" ht="15.95" customHeight="1" x14ac:dyDescent="0.2">
      <c r="A29" s="20"/>
      <c r="B29" s="27" t="s">
        <v>55</v>
      </c>
      <c r="C29" s="28" t="s">
        <v>80</v>
      </c>
      <c r="D29" s="29">
        <v>79029</v>
      </c>
      <c r="E29" s="28" t="s">
        <v>29</v>
      </c>
      <c r="F29" s="30" t="s">
        <v>5</v>
      </c>
      <c r="G29" s="30">
        <v>2</v>
      </c>
      <c r="H29" s="31">
        <v>200</v>
      </c>
      <c r="I29" s="15"/>
      <c r="K29" s="83"/>
    </row>
    <row r="30" spans="1:11" ht="15.95" customHeight="1" x14ac:dyDescent="0.2">
      <c r="A30" s="20"/>
      <c r="B30" s="27" t="s">
        <v>56</v>
      </c>
      <c r="C30" s="28" t="s">
        <v>81</v>
      </c>
      <c r="D30" s="29">
        <v>78701</v>
      </c>
      <c r="E30" s="28" t="s">
        <v>14</v>
      </c>
      <c r="F30" s="30" t="s">
        <v>12</v>
      </c>
      <c r="G30" s="30">
        <v>2</v>
      </c>
      <c r="H30" s="31">
        <v>200</v>
      </c>
      <c r="I30" s="15"/>
      <c r="K30" s="83"/>
    </row>
    <row r="31" spans="1:11" ht="15.95" customHeight="1" x14ac:dyDescent="0.2">
      <c r="A31" s="20"/>
      <c r="B31" s="27" t="s">
        <v>57</v>
      </c>
      <c r="C31" s="28" t="s">
        <v>82</v>
      </c>
      <c r="D31" s="29">
        <v>77002</v>
      </c>
      <c r="E31" s="28" t="s">
        <v>20</v>
      </c>
      <c r="F31" s="30" t="s">
        <v>4</v>
      </c>
      <c r="G31" s="30">
        <v>1</v>
      </c>
      <c r="H31" s="31">
        <v>100</v>
      </c>
      <c r="I31" s="15"/>
      <c r="K31" s="83"/>
    </row>
    <row r="32" spans="1:11" ht="15.95" customHeight="1" x14ac:dyDescent="0.2">
      <c r="A32" s="20"/>
      <c r="B32" s="27" t="s">
        <v>58</v>
      </c>
      <c r="C32" s="28" t="s">
        <v>76</v>
      </c>
      <c r="D32" s="29">
        <v>68504</v>
      </c>
      <c r="E32" s="28" t="s">
        <v>8</v>
      </c>
      <c r="F32" s="30" t="s">
        <v>5</v>
      </c>
      <c r="G32" s="30">
        <v>1</v>
      </c>
      <c r="H32" s="31">
        <v>100</v>
      </c>
      <c r="I32" s="15"/>
      <c r="K32" s="83"/>
    </row>
    <row r="33" spans="1:11" ht="15.95" customHeight="1" x14ac:dyDescent="0.2">
      <c r="A33" s="20"/>
      <c r="B33" s="32" t="s">
        <v>59</v>
      </c>
      <c r="C33" s="33" t="s">
        <v>72</v>
      </c>
      <c r="D33" s="34">
        <v>73104</v>
      </c>
      <c r="E33" s="33" t="s">
        <v>6</v>
      </c>
      <c r="F33" s="35" t="s">
        <v>5</v>
      </c>
      <c r="G33" s="35">
        <v>4</v>
      </c>
      <c r="H33" s="36">
        <v>180</v>
      </c>
      <c r="I33" s="16"/>
      <c r="K33" s="83"/>
    </row>
    <row r="34" spans="1:11" ht="9.75" customHeight="1" x14ac:dyDescent="0.2">
      <c r="A34" s="17"/>
      <c r="B34" s="17"/>
      <c r="C34" s="17"/>
      <c r="D34" s="18"/>
      <c r="E34" s="17"/>
      <c r="F34" s="17"/>
      <c r="G34" s="17"/>
      <c r="H34" s="18"/>
      <c r="I34" s="16"/>
    </row>
    <row r="35" spans="1:11" ht="18.75" customHeight="1" x14ac:dyDescent="0.2">
      <c r="A35" s="9"/>
      <c r="B35" s="9"/>
      <c r="C35" s="9"/>
      <c r="D35" s="10"/>
      <c r="E35" s="10"/>
      <c r="F35" s="10"/>
      <c r="G35" s="10"/>
      <c r="H35" s="11"/>
      <c r="I35" s="8"/>
    </row>
    <row r="36" spans="1:11" x14ac:dyDescent="0.2">
      <c r="I36" s="2"/>
    </row>
  </sheetData>
  <sheetProtection selectLockedCells="1" selectUnlockedCells="1"/>
  <mergeCells count="1">
    <mergeCell ref="B2:H2"/>
  </mergeCells>
  <conditionalFormatting sqref="B4:B33">
    <cfRule type="expression" dxfId="1" priority="2">
      <formula>$H4&gt;200</formula>
    </cfRule>
  </conditionalFormatting>
  <conditionalFormatting sqref="H4:H33">
    <cfRule type="expression" dxfId="0" priority="1">
      <formula>($H4/$G4)&gt;100</formula>
    </cfRule>
  </conditionalFormatting>
  <printOptions horizontalCentered="1"/>
  <pageMargins left="0.75" right="0.75" top="0.75" bottom="0.75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Formulas</vt:lpstr>
      <vt:lpstr>Statistical Functions</vt:lpstr>
      <vt:lpstr>Sheet2</vt:lpstr>
      <vt:lpstr>More Statistics</vt:lpstr>
      <vt:lpstr>Conditional Formatting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Exploring Series</dc:creator>
  <cp:lastModifiedBy>Joanna Raichouni</cp:lastModifiedBy>
  <cp:lastPrinted>2006-08-09T16:59:28Z</cp:lastPrinted>
  <dcterms:created xsi:type="dcterms:W3CDTF">2006-03-17T01:37:14Z</dcterms:created>
  <dcterms:modified xsi:type="dcterms:W3CDTF">2014-12-19T03:26:30Z</dcterms:modified>
</cp:coreProperties>
</file>